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tarína Hurychová\reditel@svobodnazs.cz\Svobodná základní škola\KANCELÁŘ\Prostory\Litoměřice\Šrejbr\Dílny\Rozpočet\"/>
    </mc:Choice>
  </mc:AlternateContent>
  <bookViews>
    <workbookView xWindow="0" yWindow="0" windowWidth="25200" windowHeight="11250"/>
  </bookViews>
  <sheets>
    <sheet name="Rekapitulace stavby" sheetId="1" r:id="rId1"/>
    <sheet name="1 - Stavební úpravy" sheetId="2" r:id="rId2"/>
    <sheet name="2 - Vedlejší a ostatní ná..." sheetId="3" r:id="rId3"/>
  </sheets>
  <definedNames>
    <definedName name="_xlnm._FilterDatabase" localSheetId="1" hidden="1">'1 - Stavební úpravy'!$C$143:$K$983</definedName>
    <definedName name="_xlnm._FilterDatabase" localSheetId="2" hidden="1">'2 - Vedlejší a ostatní ná...'!$C$119:$K$130</definedName>
    <definedName name="_xlnm.Print_Titles" localSheetId="1">'1 - Stavební úpravy'!$143:$143</definedName>
    <definedName name="_xlnm.Print_Titles" localSheetId="2">'2 - Vedlejší a ostatní ná...'!$119:$119</definedName>
    <definedName name="_xlnm.Print_Titles" localSheetId="0">'Rekapitulace stavby'!$92:$92</definedName>
    <definedName name="_xlnm.Print_Area" localSheetId="1">'1 - Stavební úpravy'!$C$4:$J$76,'1 - Stavební úpravy'!$C$82:$J$125,'1 - Stavební úpravy'!$C$131:$K$983</definedName>
    <definedName name="_xlnm.Print_Area" localSheetId="2">'2 - Vedlejší a ostatní ná...'!$C$4:$J$76,'2 - Vedlejší a ostatní ná...'!$C$82:$J$101,'2 - Vedlejší a ostatní ná...'!$C$107:$K$130</definedName>
    <definedName name="_xlnm.Print_Area" localSheetId="0">'Rekapitulace stavby'!$D$4:$AO$76,'Rekapitulace stavby'!$C$82:$AQ$97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3" i="2" l="1"/>
  <c r="P383" i="2"/>
  <c r="R383" i="2"/>
  <c r="T383" i="2"/>
  <c r="BE383" i="2"/>
  <c r="BF383" i="2"/>
  <c r="BG383" i="2"/>
  <c r="BH383" i="2"/>
  <c r="BI383" i="2"/>
  <c r="BK383" i="2"/>
  <c r="H756" i="2" l="1"/>
  <c r="H178" i="2" l="1"/>
  <c r="J37" i="3" l="1"/>
  <c r="J36" i="3"/>
  <c r="AY96" i="1"/>
  <c r="J35" i="3"/>
  <c r="AX96" i="1" s="1"/>
  <c r="BI129" i="3"/>
  <c r="BH129" i="3"/>
  <c r="BG129" i="3"/>
  <c r="BF129" i="3"/>
  <c r="T129" i="3"/>
  <c r="T128" i="3" s="1"/>
  <c r="R129" i="3"/>
  <c r="R128" i="3" s="1"/>
  <c r="P129" i="3"/>
  <c r="P128" i="3"/>
  <c r="BI126" i="3"/>
  <c r="BH126" i="3"/>
  <c r="BG126" i="3"/>
  <c r="BF126" i="3"/>
  <c r="T126" i="3"/>
  <c r="T125" i="3" s="1"/>
  <c r="R126" i="3"/>
  <c r="R125" i="3" s="1"/>
  <c r="P126" i="3"/>
  <c r="P125" i="3" s="1"/>
  <c r="BI123" i="3"/>
  <c r="BH123" i="3"/>
  <c r="BG123" i="3"/>
  <c r="BF123" i="3"/>
  <c r="T123" i="3"/>
  <c r="T122" i="3" s="1"/>
  <c r="R123" i="3"/>
  <c r="R122" i="3" s="1"/>
  <c r="P123" i="3"/>
  <c r="P122" i="3" s="1"/>
  <c r="J116" i="3"/>
  <c r="F116" i="3"/>
  <c r="F114" i="3"/>
  <c r="E112" i="3"/>
  <c r="J91" i="3"/>
  <c r="F91" i="3"/>
  <c r="F89" i="3"/>
  <c r="E87" i="3"/>
  <c r="J24" i="3"/>
  <c r="E24" i="3"/>
  <c r="J92" i="3" s="1"/>
  <c r="J23" i="3"/>
  <c r="J18" i="3"/>
  <c r="E18" i="3"/>
  <c r="F117" i="3" s="1"/>
  <c r="J17" i="3"/>
  <c r="J12" i="3"/>
  <c r="J89" i="3" s="1"/>
  <c r="E7" i="3"/>
  <c r="E110" i="3" s="1"/>
  <c r="J37" i="2"/>
  <c r="J36" i="2"/>
  <c r="AY95" i="1" s="1"/>
  <c r="J35" i="2"/>
  <c r="AX95" i="1" s="1"/>
  <c r="BI983" i="2"/>
  <c r="BH983" i="2"/>
  <c r="BG983" i="2"/>
  <c r="BF983" i="2"/>
  <c r="T983" i="2"/>
  <c r="R983" i="2"/>
  <c r="P983" i="2"/>
  <c r="BI982" i="2"/>
  <c r="BH982" i="2"/>
  <c r="BG982" i="2"/>
  <c r="BF982" i="2"/>
  <c r="T982" i="2"/>
  <c r="R982" i="2"/>
  <c r="P982" i="2"/>
  <c r="BI981" i="2"/>
  <c r="BH981" i="2"/>
  <c r="BG981" i="2"/>
  <c r="BF981" i="2"/>
  <c r="T981" i="2"/>
  <c r="R981" i="2"/>
  <c r="P981" i="2"/>
  <c r="BI978" i="2"/>
  <c r="BH978" i="2"/>
  <c r="BG978" i="2"/>
  <c r="BF978" i="2"/>
  <c r="T978" i="2"/>
  <c r="R978" i="2"/>
  <c r="P978" i="2"/>
  <c r="BI977" i="2"/>
  <c r="BH977" i="2"/>
  <c r="BG977" i="2"/>
  <c r="BF977" i="2"/>
  <c r="T977" i="2"/>
  <c r="R977" i="2"/>
  <c r="P977" i="2"/>
  <c r="BI976" i="2"/>
  <c r="BH976" i="2"/>
  <c r="BG976" i="2"/>
  <c r="BF976" i="2"/>
  <c r="T976" i="2"/>
  <c r="R976" i="2"/>
  <c r="P976" i="2"/>
  <c r="BI975" i="2"/>
  <c r="BH975" i="2"/>
  <c r="BG975" i="2"/>
  <c r="BF975" i="2"/>
  <c r="T975" i="2"/>
  <c r="R975" i="2"/>
  <c r="P975" i="2"/>
  <c r="BI938" i="2"/>
  <c r="BH938" i="2"/>
  <c r="BG938" i="2"/>
  <c r="BF938" i="2"/>
  <c r="T938" i="2"/>
  <c r="R938" i="2"/>
  <c r="P938" i="2"/>
  <c r="BI902" i="2"/>
  <c r="BH902" i="2"/>
  <c r="BG902" i="2"/>
  <c r="BF902" i="2"/>
  <c r="T902" i="2"/>
  <c r="R902" i="2"/>
  <c r="P902" i="2"/>
  <c r="BI891" i="2"/>
  <c r="BH891" i="2"/>
  <c r="BG891" i="2"/>
  <c r="BF891" i="2"/>
  <c r="T891" i="2"/>
  <c r="R891" i="2"/>
  <c r="P891" i="2"/>
  <c r="BI880" i="2"/>
  <c r="BH880" i="2"/>
  <c r="BG880" i="2"/>
  <c r="BF880" i="2"/>
  <c r="T880" i="2"/>
  <c r="R880" i="2"/>
  <c r="P880" i="2"/>
  <c r="BI878" i="2"/>
  <c r="BH878" i="2"/>
  <c r="BG878" i="2"/>
  <c r="BF878" i="2"/>
  <c r="T878" i="2"/>
  <c r="R878" i="2"/>
  <c r="P878" i="2"/>
  <c r="BI877" i="2"/>
  <c r="BH877" i="2"/>
  <c r="BG877" i="2"/>
  <c r="BF877" i="2"/>
  <c r="T877" i="2"/>
  <c r="R877" i="2"/>
  <c r="P877" i="2"/>
  <c r="BI872" i="2"/>
  <c r="BH872" i="2"/>
  <c r="BG872" i="2"/>
  <c r="BF872" i="2"/>
  <c r="T872" i="2"/>
  <c r="R872" i="2"/>
  <c r="P872" i="2"/>
  <c r="BI867" i="2"/>
  <c r="BH867" i="2"/>
  <c r="BG867" i="2"/>
  <c r="BF867" i="2"/>
  <c r="T867" i="2"/>
  <c r="R867" i="2"/>
  <c r="P867" i="2"/>
  <c r="BI866" i="2"/>
  <c r="BH866" i="2"/>
  <c r="BG866" i="2"/>
  <c r="BF866" i="2"/>
  <c r="T866" i="2"/>
  <c r="R866" i="2"/>
  <c r="P866" i="2"/>
  <c r="BI865" i="2"/>
  <c r="BH865" i="2"/>
  <c r="BG865" i="2"/>
  <c r="BF865" i="2"/>
  <c r="T865" i="2"/>
  <c r="R865" i="2"/>
  <c r="P865" i="2"/>
  <c r="BI861" i="2"/>
  <c r="BH861" i="2"/>
  <c r="BG861" i="2"/>
  <c r="BF861" i="2"/>
  <c r="T861" i="2"/>
  <c r="R861" i="2"/>
  <c r="P861" i="2"/>
  <c r="BI859" i="2"/>
  <c r="BH859" i="2"/>
  <c r="BG859" i="2"/>
  <c r="BF859" i="2"/>
  <c r="T859" i="2"/>
  <c r="R859" i="2"/>
  <c r="P859" i="2"/>
  <c r="BI853" i="2"/>
  <c r="BH853" i="2"/>
  <c r="BG853" i="2"/>
  <c r="BF853" i="2"/>
  <c r="T853" i="2"/>
  <c r="R853" i="2"/>
  <c r="P853" i="2"/>
  <c r="BI847" i="2"/>
  <c r="BH847" i="2"/>
  <c r="BG847" i="2"/>
  <c r="BF847" i="2"/>
  <c r="T847" i="2"/>
  <c r="R847" i="2"/>
  <c r="P847" i="2"/>
  <c r="BI846" i="2"/>
  <c r="BH846" i="2"/>
  <c r="BG846" i="2"/>
  <c r="BF846" i="2"/>
  <c r="T846" i="2"/>
  <c r="R846" i="2"/>
  <c r="P846" i="2"/>
  <c r="BI844" i="2"/>
  <c r="BH844" i="2"/>
  <c r="BG844" i="2"/>
  <c r="BF844" i="2"/>
  <c r="T844" i="2"/>
  <c r="R844" i="2"/>
  <c r="P844" i="2"/>
  <c r="BI838" i="2"/>
  <c r="BH838" i="2"/>
  <c r="BG838" i="2"/>
  <c r="BF838" i="2"/>
  <c r="T838" i="2"/>
  <c r="R838" i="2"/>
  <c r="P838" i="2"/>
  <c r="BI832" i="2"/>
  <c r="BH832" i="2"/>
  <c r="BG832" i="2"/>
  <c r="BF832" i="2"/>
  <c r="T832" i="2"/>
  <c r="R832" i="2"/>
  <c r="P832" i="2"/>
  <c r="BI826" i="2"/>
  <c r="BH826" i="2"/>
  <c r="BG826" i="2"/>
  <c r="BF826" i="2"/>
  <c r="T826" i="2"/>
  <c r="R826" i="2"/>
  <c r="P826" i="2"/>
  <c r="BI824" i="2"/>
  <c r="BH824" i="2"/>
  <c r="BG824" i="2"/>
  <c r="BF824" i="2"/>
  <c r="T824" i="2"/>
  <c r="R824" i="2"/>
  <c r="P824" i="2"/>
  <c r="BI816" i="2"/>
  <c r="BH816" i="2"/>
  <c r="BG816" i="2"/>
  <c r="BF816" i="2"/>
  <c r="T816" i="2"/>
  <c r="R816" i="2"/>
  <c r="P816" i="2"/>
  <c r="BI812" i="2"/>
  <c r="BH812" i="2"/>
  <c r="BG812" i="2"/>
  <c r="BF812" i="2"/>
  <c r="T812" i="2"/>
  <c r="R812" i="2"/>
  <c r="P812" i="2"/>
  <c r="BI806" i="2"/>
  <c r="BH806" i="2"/>
  <c r="BG806" i="2"/>
  <c r="BF806" i="2"/>
  <c r="T806" i="2"/>
  <c r="R806" i="2"/>
  <c r="P806" i="2"/>
  <c r="BI802" i="2"/>
  <c r="BH802" i="2"/>
  <c r="BG802" i="2"/>
  <c r="BF802" i="2"/>
  <c r="T802" i="2"/>
  <c r="R802" i="2"/>
  <c r="P802" i="2"/>
  <c r="BI800" i="2"/>
  <c r="BH800" i="2"/>
  <c r="BG800" i="2"/>
  <c r="BF800" i="2"/>
  <c r="T800" i="2"/>
  <c r="R800" i="2"/>
  <c r="P800" i="2"/>
  <c r="BI799" i="2"/>
  <c r="BH799" i="2"/>
  <c r="BG799" i="2"/>
  <c r="BF799" i="2"/>
  <c r="T799" i="2"/>
  <c r="R799" i="2"/>
  <c r="P799" i="2"/>
  <c r="BI796" i="2"/>
  <c r="BH796" i="2"/>
  <c r="BG796" i="2"/>
  <c r="BF796" i="2"/>
  <c r="T796" i="2"/>
  <c r="R796" i="2"/>
  <c r="P796" i="2"/>
  <c r="BI792" i="2"/>
  <c r="BH792" i="2"/>
  <c r="BG792" i="2"/>
  <c r="BF792" i="2"/>
  <c r="T792" i="2"/>
  <c r="R792" i="2"/>
  <c r="P792" i="2"/>
  <c r="BI791" i="2"/>
  <c r="BH791" i="2"/>
  <c r="BG791" i="2"/>
  <c r="BF791" i="2"/>
  <c r="T791" i="2"/>
  <c r="R791" i="2"/>
  <c r="P791" i="2"/>
  <c r="BI788" i="2"/>
  <c r="BH788" i="2"/>
  <c r="BG788" i="2"/>
  <c r="BF788" i="2"/>
  <c r="T788" i="2"/>
  <c r="R788" i="2"/>
  <c r="P788" i="2"/>
  <c r="BI783" i="2"/>
  <c r="BH783" i="2"/>
  <c r="BG783" i="2"/>
  <c r="BF783" i="2"/>
  <c r="T783" i="2"/>
  <c r="T782" i="2" s="1"/>
  <c r="R783" i="2"/>
  <c r="R782" i="2" s="1"/>
  <c r="P783" i="2"/>
  <c r="P782" i="2" s="1"/>
  <c r="BI781" i="2"/>
  <c r="BH781" i="2"/>
  <c r="BG781" i="2"/>
  <c r="BF781" i="2"/>
  <c r="T781" i="2"/>
  <c r="R781" i="2"/>
  <c r="P781" i="2"/>
  <c r="BI780" i="2"/>
  <c r="BH780" i="2"/>
  <c r="BG780" i="2"/>
  <c r="BF780" i="2"/>
  <c r="T780" i="2"/>
  <c r="R780" i="2"/>
  <c r="P780" i="2"/>
  <c r="BI778" i="2"/>
  <c r="BH778" i="2"/>
  <c r="BG778" i="2"/>
  <c r="BF778" i="2"/>
  <c r="T778" i="2"/>
  <c r="R778" i="2"/>
  <c r="P778" i="2"/>
  <c r="BI774" i="2"/>
  <c r="BH774" i="2"/>
  <c r="BG774" i="2"/>
  <c r="BF774" i="2"/>
  <c r="T774" i="2"/>
  <c r="R774" i="2"/>
  <c r="P774" i="2"/>
  <c r="BI771" i="2"/>
  <c r="BH771" i="2"/>
  <c r="BG771" i="2"/>
  <c r="BF771" i="2"/>
  <c r="T771" i="2"/>
  <c r="R771" i="2"/>
  <c r="P771" i="2"/>
  <c r="BI766" i="2"/>
  <c r="BH766" i="2"/>
  <c r="BG766" i="2"/>
  <c r="BF766" i="2"/>
  <c r="T766" i="2"/>
  <c r="R766" i="2"/>
  <c r="P766" i="2"/>
  <c r="BI765" i="2"/>
  <c r="BH765" i="2"/>
  <c r="BG765" i="2"/>
  <c r="BF765" i="2"/>
  <c r="T765" i="2"/>
  <c r="R765" i="2"/>
  <c r="P765" i="2"/>
  <c r="BI764" i="2"/>
  <c r="BH764" i="2"/>
  <c r="BG764" i="2"/>
  <c r="BF764" i="2"/>
  <c r="T764" i="2"/>
  <c r="R764" i="2"/>
  <c r="P764" i="2"/>
  <c r="BI763" i="2"/>
  <c r="BH763" i="2"/>
  <c r="BG763" i="2"/>
  <c r="BF763" i="2"/>
  <c r="T763" i="2"/>
  <c r="R763" i="2"/>
  <c r="P763" i="2"/>
  <c r="BI762" i="2"/>
  <c r="BH762" i="2"/>
  <c r="BG762" i="2"/>
  <c r="BF762" i="2"/>
  <c r="T762" i="2"/>
  <c r="R762" i="2"/>
  <c r="P762" i="2"/>
  <c r="BI758" i="2"/>
  <c r="BH758" i="2"/>
  <c r="BG758" i="2"/>
  <c r="BF758" i="2"/>
  <c r="T758" i="2"/>
  <c r="R758" i="2"/>
  <c r="P758" i="2"/>
  <c r="BI757" i="2"/>
  <c r="BH757" i="2"/>
  <c r="BG757" i="2"/>
  <c r="BF757" i="2"/>
  <c r="T757" i="2"/>
  <c r="R757" i="2"/>
  <c r="P757" i="2"/>
  <c r="BI751" i="2"/>
  <c r="BH751" i="2"/>
  <c r="BG751" i="2"/>
  <c r="BF751" i="2"/>
  <c r="T751" i="2"/>
  <c r="R751" i="2"/>
  <c r="P751" i="2"/>
  <c r="BI749" i="2"/>
  <c r="BH749" i="2"/>
  <c r="BG749" i="2"/>
  <c r="BF749" i="2"/>
  <c r="T749" i="2"/>
  <c r="R749" i="2"/>
  <c r="P749" i="2"/>
  <c r="BI745" i="2"/>
  <c r="BH745" i="2"/>
  <c r="BG745" i="2"/>
  <c r="BF745" i="2"/>
  <c r="T745" i="2"/>
  <c r="R745" i="2"/>
  <c r="P745" i="2"/>
  <c r="BI741" i="2"/>
  <c r="BH741" i="2"/>
  <c r="BG741" i="2"/>
  <c r="BF741" i="2"/>
  <c r="T741" i="2"/>
  <c r="R741" i="2"/>
  <c r="P741" i="2"/>
  <c r="BI739" i="2"/>
  <c r="BH739" i="2"/>
  <c r="BG739" i="2"/>
  <c r="BF739" i="2"/>
  <c r="T739" i="2"/>
  <c r="R739" i="2"/>
  <c r="P739" i="2"/>
  <c r="BI734" i="2"/>
  <c r="BH734" i="2"/>
  <c r="BG734" i="2"/>
  <c r="BF734" i="2"/>
  <c r="T734" i="2"/>
  <c r="R734" i="2"/>
  <c r="P734" i="2"/>
  <c r="BI730" i="2"/>
  <c r="BH730" i="2"/>
  <c r="BG730" i="2"/>
  <c r="BF730" i="2"/>
  <c r="T730" i="2"/>
  <c r="R730" i="2"/>
  <c r="P730" i="2"/>
  <c r="BI728" i="2"/>
  <c r="BH728" i="2"/>
  <c r="BG728" i="2"/>
  <c r="BF728" i="2"/>
  <c r="T728" i="2"/>
  <c r="R728" i="2"/>
  <c r="P728" i="2"/>
  <c r="BI724" i="2"/>
  <c r="BH724" i="2"/>
  <c r="BG724" i="2"/>
  <c r="BF724" i="2"/>
  <c r="T724" i="2"/>
  <c r="R724" i="2"/>
  <c r="P724" i="2"/>
  <c r="BI721" i="2"/>
  <c r="BH721" i="2"/>
  <c r="BG721" i="2"/>
  <c r="BF721" i="2"/>
  <c r="T721" i="2"/>
  <c r="R721" i="2"/>
  <c r="P721" i="2"/>
  <c r="BI718" i="2"/>
  <c r="BH718" i="2"/>
  <c r="BG718" i="2"/>
  <c r="BF718" i="2"/>
  <c r="T718" i="2"/>
  <c r="R718" i="2"/>
  <c r="P718" i="2"/>
  <c r="BI716" i="2"/>
  <c r="BH716" i="2"/>
  <c r="BG716" i="2"/>
  <c r="BF716" i="2"/>
  <c r="T716" i="2"/>
  <c r="R716" i="2"/>
  <c r="P716" i="2"/>
  <c r="BI713" i="2"/>
  <c r="BH713" i="2"/>
  <c r="BG713" i="2"/>
  <c r="BF713" i="2"/>
  <c r="T713" i="2"/>
  <c r="R713" i="2"/>
  <c r="P713" i="2"/>
  <c r="BI712" i="2"/>
  <c r="BH712" i="2"/>
  <c r="BG712" i="2"/>
  <c r="BF712" i="2"/>
  <c r="T712" i="2"/>
  <c r="R712" i="2"/>
  <c r="P712" i="2"/>
  <c r="BI709" i="2"/>
  <c r="BH709" i="2"/>
  <c r="BG709" i="2"/>
  <c r="BF709" i="2"/>
  <c r="T709" i="2"/>
  <c r="R709" i="2"/>
  <c r="P709" i="2"/>
  <c r="BI703" i="2"/>
  <c r="BH703" i="2"/>
  <c r="BG703" i="2"/>
  <c r="BF703" i="2"/>
  <c r="T703" i="2"/>
  <c r="R703" i="2"/>
  <c r="P703" i="2"/>
  <c r="BI700" i="2"/>
  <c r="BH700" i="2"/>
  <c r="BG700" i="2"/>
  <c r="BF700" i="2"/>
  <c r="T700" i="2"/>
  <c r="R700" i="2"/>
  <c r="P700" i="2"/>
  <c r="BI694" i="2"/>
  <c r="BH694" i="2"/>
  <c r="BG694" i="2"/>
  <c r="BF694" i="2"/>
  <c r="T694" i="2"/>
  <c r="R694" i="2"/>
  <c r="P694" i="2"/>
  <c r="BI690" i="2"/>
  <c r="BH690" i="2"/>
  <c r="BG690" i="2"/>
  <c r="BF690" i="2"/>
  <c r="T690" i="2"/>
  <c r="R690" i="2"/>
  <c r="P690" i="2"/>
  <c r="BI684" i="2"/>
  <c r="BH684" i="2"/>
  <c r="BG684" i="2"/>
  <c r="BF684" i="2"/>
  <c r="T684" i="2"/>
  <c r="R684" i="2"/>
  <c r="P684" i="2"/>
  <c r="BI682" i="2"/>
  <c r="BH682" i="2"/>
  <c r="BG682" i="2"/>
  <c r="BF682" i="2"/>
  <c r="T682" i="2"/>
  <c r="R682" i="2"/>
  <c r="P682" i="2"/>
  <c r="BI681" i="2"/>
  <c r="BH681" i="2"/>
  <c r="BG681" i="2"/>
  <c r="BF681" i="2"/>
  <c r="T681" i="2"/>
  <c r="R681" i="2"/>
  <c r="P681" i="2"/>
  <c r="BI679" i="2"/>
  <c r="BH679" i="2"/>
  <c r="BG679" i="2"/>
  <c r="BF679" i="2"/>
  <c r="T679" i="2"/>
  <c r="R679" i="2"/>
  <c r="P679" i="2"/>
  <c r="BI677" i="2"/>
  <c r="BH677" i="2"/>
  <c r="BG677" i="2"/>
  <c r="BF677" i="2"/>
  <c r="T677" i="2"/>
  <c r="R677" i="2"/>
  <c r="P677" i="2"/>
  <c r="BI676" i="2"/>
  <c r="BH676" i="2"/>
  <c r="BG676" i="2"/>
  <c r="BF676" i="2"/>
  <c r="T676" i="2"/>
  <c r="R676" i="2"/>
  <c r="P676" i="2"/>
  <c r="BI675" i="2"/>
  <c r="BH675" i="2"/>
  <c r="BG675" i="2"/>
  <c r="BF675" i="2"/>
  <c r="T675" i="2"/>
  <c r="R675" i="2"/>
  <c r="P675" i="2"/>
  <c r="BI670" i="2"/>
  <c r="BH670" i="2"/>
  <c r="BG670" i="2"/>
  <c r="BF670" i="2"/>
  <c r="T670" i="2"/>
  <c r="R670" i="2"/>
  <c r="P670" i="2"/>
  <c r="BI669" i="2"/>
  <c r="BH669" i="2"/>
  <c r="BG669" i="2"/>
  <c r="BF669" i="2"/>
  <c r="T669" i="2"/>
  <c r="R669" i="2"/>
  <c r="P669" i="2"/>
  <c r="BI668" i="2"/>
  <c r="BH668" i="2"/>
  <c r="BG668" i="2"/>
  <c r="BF668" i="2"/>
  <c r="T668" i="2"/>
  <c r="R668" i="2"/>
  <c r="P668" i="2"/>
  <c r="BI667" i="2"/>
  <c r="BH667" i="2"/>
  <c r="BG667" i="2"/>
  <c r="BF667" i="2"/>
  <c r="T667" i="2"/>
  <c r="R667" i="2"/>
  <c r="P667" i="2"/>
  <c r="BI666" i="2"/>
  <c r="BH666" i="2"/>
  <c r="BG666" i="2"/>
  <c r="BF666" i="2"/>
  <c r="T666" i="2"/>
  <c r="R666" i="2"/>
  <c r="P666" i="2"/>
  <c r="BI665" i="2"/>
  <c r="BH665" i="2"/>
  <c r="BG665" i="2"/>
  <c r="BF665" i="2"/>
  <c r="T665" i="2"/>
  <c r="R665" i="2"/>
  <c r="P665" i="2"/>
  <c r="BI659" i="2"/>
  <c r="BH659" i="2"/>
  <c r="BG659" i="2"/>
  <c r="BF659" i="2"/>
  <c r="T659" i="2"/>
  <c r="R659" i="2"/>
  <c r="P659" i="2"/>
  <c r="BI653" i="2"/>
  <c r="BH653" i="2"/>
  <c r="BG653" i="2"/>
  <c r="BF653" i="2"/>
  <c r="T653" i="2"/>
  <c r="R653" i="2"/>
  <c r="P653" i="2"/>
  <c r="BI652" i="2"/>
  <c r="BH652" i="2"/>
  <c r="BG652" i="2"/>
  <c r="BF652" i="2"/>
  <c r="T652" i="2"/>
  <c r="R652" i="2"/>
  <c r="P652" i="2"/>
  <c r="BI646" i="2"/>
  <c r="BH646" i="2"/>
  <c r="BG646" i="2"/>
  <c r="BF646" i="2"/>
  <c r="T646" i="2"/>
  <c r="R646" i="2"/>
  <c r="P646" i="2"/>
  <c r="BI639" i="2"/>
  <c r="BH639" i="2"/>
  <c r="BG639" i="2"/>
  <c r="BF639" i="2"/>
  <c r="T639" i="2"/>
  <c r="R639" i="2"/>
  <c r="P639" i="2"/>
  <c r="BI635" i="2"/>
  <c r="BH635" i="2"/>
  <c r="BG635" i="2"/>
  <c r="BF635" i="2"/>
  <c r="T635" i="2"/>
  <c r="R635" i="2"/>
  <c r="P635" i="2"/>
  <c r="BI618" i="2"/>
  <c r="BH618" i="2"/>
  <c r="BG618" i="2"/>
  <c r="BF618" i="2"/>
  <c r="T618" i="2"/>
  <c r="R618" i="2"/>
  <c r="P618" i="2"/>
  <c r="BI617" i="2"/>
  <c r="BH617" i="2"/>
  <c r="BG617" i="2"/>
  <c r="BF617" i="2"/>
  <c r="T617" i="2"/>
  <c r="R617" i="2"/>
  <c r="P617" i="2"/>
  <c r="BI616" i="2"/>
  <c r="BH616" i="2"/>
  <c r="BG616" i="2"/>
  <c r="BF616" i="2"/>
  <c r="T616" i="2"/>
  <c r="R616" i="2"/>
  <c r="P616" i="2"/>
  <c r="BI615" i="2"/>
  <c r="BH615" i="2"/>
  <c r="BG615" i="2"/>
  <c r="BF615" i="2"/>
  <c r="T615" i="2"/>
  <c r="R615" i="2"/>
  <c r="P615" i="2"/>
  <c r="BI614" i="2"/>
  <c r="BH614" i="2"/>
  <c r="BG614" i="2"/>
  <c r="BF614" i="2"/>
  <c r="T614" i="2"/>
  <c r="R614" i="2"/>
  <c r="P614" i="2"/>
  <c r="BI600" i="2"/>
  <c r="BH600" i="2"/>
  <c r="BG600" i="2"/>
  <c r="BF600" i="2"/>
  <c r="T600" i="2"/>
  <c r="R600" i="2"/>
  <c r="P600" i="2"/>
  <c r="BI599" i="2"/>
  <c r="BH599" i="2"/>
  <c r="BG599" i="2"/>
  <c r="BF599" i="2"/>
  <c r="T599" i="2"/>
  <c r="R599" i="2"/>
  <c r="P599" i="2"/>
  <c r="BI598" i="2"/>
  <c r="BH598" i="2"/>
  <c r="BG598" i="2"/>
  <c r="BF598" i="2"/>
  <c r="T598" i="2"/>
  <c r="R598" i="2"/>
  <c r="P598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76" i="2"/>
  <c r="BH576" i="2"/>
  <c r="BG576" i="2"/>
  <c r="BF576" i="2"/>
  <c r="T576" i="2"/>
  <c r="R576" i="2"/>
  <c r="P576" i="2"/>
  <c r="BI574" i="2"/>
  <c r="BH574" i="2"/>
  <c r="BG574" i="2"/>
  <c r="BF574" i="2"/>
  <c r="T574" i="2"/>
  <c r="R574" i="2"/>
  <c r="P574" i="2"/>
  <c r="BI573" i="2"/>
  <c r="BH573" i="2"/>
  <c r="BG573" i="2"/>
  <c r="BF573" i="2"/>
  <c r="T573" i="2"/>
  <c r="R573" i="2"/>
  <c r="P573" i="2"/>
  <c r="BI572" i="2"/>
  <c r="BH572" i="2"/>
  <c r="BG572" i="2"/>
  <c r="BF572" i="2"/>
  <c r="T572" i="2"/>
  <c r="R572" i="2"/>
  <c r="P572" i="2"/>
  <c r="BI571" i="2"/>
  <c r="BH571" i="2"/>
  <c r="BG571" i="2"/>
  <c r="BF571" i="2"/>
  <c r="T571" i="2"/>
  <c r="R571" i="2"/>
  <c r="P571" i="2"/>
  <c r="BI570" i="2"/>
  <c r="BH570" i="2"/>
  <c r="BG570" i="2"/>
  <c r="BF570" i="2"/>
  <c r="T570" i="2"/>
  <c r="R570" i="2"/>
  <c r="P570" i="2"/>
  <c r="BI568" i="2"/>
  <c r="BH568" i="2"/>
  <c r="BG568" i="2"/>
  <c r="BF568" i="2"/>
  <c r="T568" i="2"/>
  <c r="R568" i="2"/>
  <c r="P568" i="2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4" i="2"/>
  <c r="BH564" i="2"/>
  <c r="BG564" i="2"/>
  <c r="BF564" i="2"/>
  <c r="T564" i="2"/>
  <c r="R564" i="2"/>
  <c r="P564" i="2"/>
  <c r="BI563" i="2"/>
  <c r="BH563" i="2"/>
  <c r="BG563" i="2"/>
  <c r="BF563" i="2"/>
  <c r="T563" i="2"/>
  <c r="R563" i="2"/>
  <c r="P563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7" i="2"/>
  <c r="BH557" i="2"/>
  <c r="BG557" i="2"/>
  <c r="BF557" i="2"/>
  <c r="T557" i="2"/>
  <c r="R557" i="2"/>
  <c r="P557" i="2"/>
  <c r="BI555" i="2"/>
  <c r="BH555" i="2"/>
  <c r="BG555" i="2"/>
  <c r="BF555" i="2"/>
  <c r="T555" i="2"/>
  <c r="R555" i="2"/>
  <c r="P555" i="2"/>
  <c r="BI554" i="2"/>
  <c r="BH554" i="2"/>
  <c r="BG554" i="2"/>
  <c r="BF554" i="2"/>
  <c r="T554" i="2"/>
  <c r="R554" i="2"/>
  <c r="P554" i="2"/>
  <c r="BI553" i="2"/>
  <c r="BH553" i="2"/>
  <c r="BG553" i="2"/>
  <c r="BF553" i="2"/>
  <c r="T553" i="2"/>
  <c r="R553" i="2"/>
  <c r="P553" i="2"/>
  <c r="BI552" i="2"/>
  <c r="BH552" i="2"/>
  <c r="BG552" i="2"/>
  <c r="BF552" i="2"/>
  <c r="T552" i="2"/>
  <c r="R552" i="2"/>
  <c r="P552" i="2"/>
  <c r="BI551" i="2"/>
  <c r="BH551" i="2"/>
  <c r="BG551" i="2"/>
  <c r="BF551" i="2"/>
  <c r="T551" i="2"/>
  <c r="R551" i="2"/>
  <c r="P551" i="2"/>
  <c r="BI547" i="2"/>
  <c r="BH547" i="2"/>
  <c r="BG547" i="2"/>
  <c r="BF547" i="2"/>
  <c r="T547" i="2"/>
  <c r="R547" i="2"/>
  <c r="P547" i="2"/>
  <c r="BI546" i="2"/>
  <c r="BH546" i="2"/>
  <c r="BG546" i="2"/>
  <c r="BF546" i="2"/>
  <c r="T546" i="2"/>
  <c r="R546" i="2"/>
  <c r="P546" i="2"/>
  <c r="BI544" i="2"/>
  <c r="BH544" i="2"/>
  <c r="BG544" i="2"/>
  <c r="BF544" i="2"/>
  <c r="T544" i="2"/>
  <c r="R544" i="2"/>
  <c r="P544" i="2"/>
  <c r="BI541" i="2"/>
  <c r="BH541" i="2"/>
  <c r="BG541" i="2"/>
  <c r="BF541" i="2"/>
  <c r="T541" i="2"/>
  <c r="R541" i="2"/>
  <c r="P541" i="2"/>
  <c r="BI539" i="2"/>
  <c r="BH539" i="2"/>
  <c r="BG539" i="2"/>
  <c r="BF539" i="2"/>
  <c r="T539" i="2"/>
  <c r="R539" i="2"/>
  <c r="P539" i="2"/>
  <c r="BI536" i="2"/>
  <c r="BH536" i="2"/>
  <c r="BG536" i="2"/>
  <c r="BF536" i="2"/>
  <c r="T536" i="2"/>
  <c r="R536" i="2"/>
  <c r="P536" i="2"/>
  <c r="BI533" i="2"/>
  <c r="BH533" i="2"/>
  <c r="BG533" i="2"/>
  <c r="BF533" i="2"/>
  <c r="T533" i="2"/>
  <c r="R533" i="2"/>
  <c r="P533" i="2"/>
  <c r="BI529" i="2"/>
  <c r="BH529" i="2"/>
  <c r="BG529" i="2"/>
  <c r="BF529" i="2"/>
  <c r="T529" i="2"/>
  <c r="R529" i="2"/>
  <c r="P529" i="2"/>
  <c r="BI528" i="2"/>
  <c r="BH528" i="2"/>
  <c r="BG528" i="2"/>
  <c r="BF528" i="2"/>
  <c r="T528" i="2"/>
  <c r="R528" i="2"/>
  <c r="P528" i="2"/>
  <c r="BI527" i="2"/>
  <c r="BH527" i="2"/>
  <c r="BG527" i="2"/>
  <c r="BF527" i="2"/>
  <c r="T527" i="2"/>
  <c r="R527" i="2"/>
  <c r="P527" i="2"/>
  <c r="BI526" i="2"/>
  <c r="BH526" i="2"/>
  <c r="BG526" i="2"/>
  <c r="BF526" i="2"/>
  <c r="T526" i="2"/>
  <c r="R526" i="2"/>
  <c r="P526" i="2"/>
  <c r="BI525" i="2"/>
  <c r="BH525" i="2"/>
  <c r="BG525" i="2"/>
  <c r="BF525" i="2"/>
  <c r="T525" i="2"/>
  <c r="R525" i="2"/>
  <c r="P525" i="2"/>
  <c r="BI523" i="2"/>
  <c r="BH523" i="2"/>
  <c r="BG523" i="2"/>
  <c r="BF523" i="2"/>
  <c r="T523" i="2"/>
  <c r="R523" i="2"/>
  <c r="P523" i="2"/>
  <c r="BI521" i="2"/>
  <c r="BH521" i="2"/>
  <c r="BG521" i="2"/>
  <c r="BF521" i="2"/>
  <c r="T521" i="2"/>
  <c r="R521" i="2"/>
  <c r="P521" i="2"/>
  <c r="BI514" i="2"/>
  <c r="BH514" i="2"/>
  <c r="BG514" i="2"/>
  <c r="BF514" i="2"/>
  <c r="T514" i="2"/>
  <c r="R514" i="2"/>
  <c r="P514" i="2"/>
  <c r="BI511" i="2"/>
  <c r="BH511" i="2"/>
  <c r="BG511" i="2"/>
  <c r="BF511" i="2"/>
  <c r="T511" i="2"/>
  <c r="R511" i="2"/>
  <c r="P511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T506" i="2" s="1"/>
  <c r="R507" i="2"/>
  <c r="R506" i="2" s="1"/>
  <c r="P507" i="2"/>
  <c r="P506" i="2" s="1"/>
  <c r="BI503" i="2"/>
  <c r="BH503" i="2"/>
  <c r="BG503" i="2"/>
  <c r="BF503" i="2"/>
  <c r="T503" i="2"/>
  <c r="R503" i="2"/>
  <c r="P503" i="2"/>
  <c r="BI500" i="2"/>
  <c r="BH500" i="2"/>
  <c r="BG500" i="2"/>
  <c r="BF500" i="2"/>
  <c r="T500" i="2"/>
  <c r="R500" i="2"/>
  <c r="P500" i="2"/>
  <c r="BI496" i="2"/>
  <c r="BH496" i="2"/>
  <c r="BG496" i="2"/>
  <c r="BF496" i="2"/>
  <c r="T496" i="2"/>
  <c r="R496" i="2"/>
  <c r="P496" i="2"/>
  <c r="BI493" i="2"/>
  <c r="BH493" i="2"/>
  <c r="BG493" i="2"/>
  <c r="BF493" i="2"/>
  <c r="T493" i="2"/>
  <c r="R493" i="2"/>
  <c r="P493" i="2"/>
  <c r="BI490" i="2"/>
  <c r="BH490" i="2"/>
  <c r="BG490" i="2"/>
  <c r="BF490" i="2"/>
  <c r="T490" i="2"/>
  <c r="R490" i="2"/>
  <c r="P490" i="2"/>
  <c r="BI487" i="2"/>
  <c r="BH487" i="2"/>
  <c r="BG487" i="2"/>
  <c r="BF487" i="2"/>
  <c r="T487" i="2"/>
  <c r="R487" i="2"/>
  <c r="P487" i="2"/>
  <c r="BI484" i="2"/>
  <c r="BH484" i="2"/>
  <c r="BG484" i="2"/>
  <c r="BF484" i="2"/>
  <c r="T484" i="2"/>
  <c r="R484" i="2"/>
  <c r="P484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67" i="2"/>
  <c r="BH467" i="2"/>
  <c r="BG467" i="2"/>
  <c r="BF467" i="2"/>
  <c r="T467" i="2"/>
  <c r="R467" i="2"/>
  <c r="P467" i="2"/>
  <c r="BI435" i="2"/>
  <c r="BH435" i="2"/>
  <c r="BG435" i="2"/>
  <c r="BF435" i="2"/>
  <c r="T435" i="2"/>
  <c r="R435" i="2"/>
  <c r="P435" i="2"/>
  <c r="BI431" i="2"/>
  <c r="BH431" i="2"/>
  <c r="BG431" i="2"/>
  <c r="BF431" i="2"/>
  <c r="T431" i="2"/>
  <c r="R431" i="2"/>
  <c r="P431" i="2"/>
  <c r="BI427" i="2"/>
  <c r="BH427" i="2"/>
  <c r="BG427" i="2"/>
  <c r="BF427" i="2"/>
  <c r="T427" i="2"/>
  <c r="R427" i="2"/>
  <c r="P427" i="2"/>
  <c r="BI423" i="2"/>
  <c r="BH423" i="2"/>
  <c r="BG423" i="2"/>
  <c r="BF423" i="2"/>
  <c r="T423" i="2"/>
  <c r="R423" i="2"/>
  <c r="P423" i="2"/>
  <c r="BI418" i="2"/>
  <c r="BH418" i="2"/>
  <c r="BG418" i="2"/>
  <c r="BF418" i="2"/>
  <c r="T418" i="2"/>
  <c r="R418" i="2"/>
  <c r="P418" i="2"/>
  <c r="BI413" i="2"/>
  <c r="BH413" i="2"/>
  <c r="BG413" i="2"/>
  <c r="BF413" i="2"/>
  <c r="T413" i="2"/>
  <c r="R413" i="2"/>
  <c r="P413" i="2"/>
  <c r="BI403" i="2"/>
  <c r="BH403" i="2"/>
  <c r="BG403" i="2"/>
  <c r="BF403" i="2"/>
  <c r="T403" i="2"/>
  <c r="R403" i="2"/>
  <c r="P403" i="2"/>
  <c r="BI397" i="2"/>
  <c r="BH397" i="2"/>
  <c r="BG397" i="2"/>
  <c r="BF397" i="2"/>
  <c r="T397" i="2"/>
  <c r="R397" i="2"/>
  <c r="P397" i="2"/>
  <c r="BI389" i="2"/>
  <c r="BH389" i="2"/>
  <c r="BG389" i="2"/>
  <c r="BF389" i="2"/>
  <c r="T389" i="2"/>
  <c r="R389" i="2"/>
  <c r="P389" i="2"/>
  <c r="BI374" i="2"/>
  <c r="BH374" i="2"/>
  <c r="BG374" i="2"/>
  <c r="BF374" i="2"/>
  <c r="T374" i="2"/>
  <c r="R374" i="2"/>
  <c r="P374" i="2"/>
  <c r="BI369" i="2"/>
  <c r="BH369" i="2"/>
  <c r="BG369" i="2"/>
  <c r="BF369" i="2"/>
  <c r="T369" i="2"/>
  <c r="R369" i="2"/>
  <c r="P369" i="2"/>
  <c r="BI365" i="2"/>
  <c r="BH365" i="2"/>
  <c r="BG365" i="2"/>
  <c r="BF365" i="2"/>
  <c r="T365" i="2"/>
  <c r="R365" i="2"/>
  <c r="P365" i="2"/>
  <c r="BI360" i="2"/>
  <c r="BH360" i="2"/>
  <c r="BG360" i="2"/>
  <c r="BF360" i="2"/>
  <c r="T360" i="2"/>
  <c r="R360" i="2"/>
  <c r="P360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43" i="2"/>
  <c r="BH343" i="2"/>
  <c r="BG343" i="2"/>
  <c r="BF343" i="2"/>
  <c r="T343" i="2"/>
  <c r="R343" i="2"/>
  <c r="P343" i="2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4" i="2"/>
  <c r="BH334" i="2"/>
  <c r="BG334" i="2"/>
  <c r="BF334" i="2"/>
  <c r="T334" i="2"/>
  <c r="R334" i="2"/>
  <c r="P334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26" i="2"/>
  <c r="BH326" i="2"/>
  <c r="BG326" i="2"/>
  <c r="BF326" i="2"/>
  <c r="T326" i="2"/>
  <c r="R326" i="2"/>
  <c r="P326" i="2"/>
  <c r="BI321" i="2"/>
  <c r="BH321" i="2"/>
  <c r="BG321" i="2"/>
  <c r="BF321" i="2"/>
  <c r="T321" i="2"/>
  <c r="R321" i="2"/>
  <c r="P321" i="2"/>
  <c r="BI305" i="2"/>
  <c r="BH305" i="2"/>
  <c r="BG305" i="2"/>
  <c r="BF305" i="2"/>
  <c r="T305" i="2"/>
  <c r="R305" i="2"/>
  <c r="P305" i="2"/>
  <c r="BI279" i="2"/>
  <c r="BH279" i="2"/>
  <c r="BG279" i="2"/>
  <c r="BF279" i="2"/>
  <c r="T279" i="2"/>
  <c r="R279" i="2"/>
  <c r="P279" i="2"/>
  <c r="BI273" i="2"/>
  <c r="BH273" i="2"/>
  <c r="BG273" i="2"/>
  <c r="BF273" i="2"/>
  <c r="T273" i="2"/>
  <c r="R273" i="2"/>
  <c r="P273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193" i="2"/>
  <c r="BH193" i="2"/>
  <c r="BG193" i="2"/>
  <c r="BF193" i="2"/>
  <c r="T193" i="2"/>
  <c r="R193" i="2"/>
  <c r="P193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4" i="2"/>
  <c r="BH154" i="2"/>
  <c r="BG154" i="2"/>
  <c r="BF154" i="2"/>
  <c r="T154" i="2"/>
  <c r="R154" i="2"/>
  <c r="P154" i="2"/>
  <c r="BI147" i="2"/>
  <c r="BH147" i="2"/>
  <c r="BG147" i="2"/>
  <c r="BF147" i="2"/>
  <c r="T147" i="2"/>
  <c r="R147" i="2"/>
  <c r="P147" i="2"/>
  <c r="J140" i="2"/>
  <c r="F140" i="2"/>
  <c r="F138" i="2"/>
  <c r="E136" i="2"/>
  <c r="J91" i="2"/>
  <c r="F91" i="2"/>
  <c r="F89" i="2"/>
  <c r="E87" i="2"/>
  <c r="J24" i="2"/>
  <c r="E24" i="2"/>
  <c r="J141" i="2" s="1"/>
  <c r="J23" i="2"/>
  <c r="J18" i="2"/>
  <c r="E18" i="2"/>
  <c r="F92" i="2" s="1"/>
  <c r="J17" i="2"/>
  <c r="J12" i="2"/>
  <c r="J89" i="2" s="1"/>
  <c r="E7" i="2"/>
  <c r="E134" i="2" s="1"/>
  <c r="L90" i="1"/>
  <c r="AM90" i="1"/>
  <c r="AM89" i="1"/>
  <c r="L89" i="1"/>
  <c r="AM87" i="1"/>
  <c r="L87" i="1"/>
  <c r="L85" i="1"/>
  <c r="L84" i="1"/>
  <c r="BK126" i="3"/>
  <c r="J902" i="2"/>
  <c r="J891" i="2"/>
  <c r="BK878" i="2"/>
  <c r="BK877" i="2"/>
  <c r="J872" i="2"/>
  <c r="BK866" i="2"/>
  <c r="BK865" i="2"/>
  <c r="BK861" i="2"/>
  <c r="J859" i="2"/>
  <c r="BK853" i="2"/>
  <c r="J847" i="2"/>
  <c r="J846" i="2"/>
  <c r="BK844" i="2"/>
  <c r="BK838" i="2"/>
  <c r="BK832" i="2"/>
  <c r="BK826" i="2"/>
  <c r="BK824" i="2"/>
  <c r="BK802" i="2"/>
  <c r="BK800" i="2"/>
  <c r="BK799" i="2"/>
  <c r="J796" i="2"/>
  <c r="J792" i="2"/>
  <c r="J788" i="2"/>
  <c r="J780" i="2"/>
  <c r="J774" i="2"/>
  <c r="BK751" i="2"/>
  <c r="BK749" i="2"/>
  <c r="BK745" i="2"/>
  <c r="J741" i="2"/>
  <c r="J739" i="2"/>
  <c r="J730" i="2"/>
  <c r="J728" i="2"/>
  <c r="J724" i="2"/>
  <c r="J709" i="2"/>
  <c r="BK703" i="2"/>
  <c r="BK690" i="2"/>
  <c r="J670" i="2"/>
  <c r="J667" i="2"/>
  <c r="BK665" i="2"/>
  <c r="BK659" i="2"/>
  <c r="J653" i="2"/>
  <c r="J652" i="2"/>
  <c r="BK639" i="2"/>
  <c r="BK599" i="2"/>
  <c r="BK598" i="2"/>
  <c r="BK595" i="2"/>
  <c r="J593" i="2"/>
  <c r="J574" i="2"/>
  <c r="J573" i="2"/>
  <c r="BK572" i="2"/>
  <c r="BK568" i="2"/>
  <c r="BK564" i="2"/>
  <c r="J563" i="2"/>
  <c r="J557" i="2"/>
  <c r="BK555" i="2"/>
  <c r="BK554" i="2"/>
  <c r="BK552" i="2"/>
  <c r="J551" i="2"/>
  <c r="BK547" i="2"/>
  <c r="BK546" i="2"/>
  <c r="BK544" i="2"/>
  <c r="J539" i="2"/>
  <c r="BK527" i="2"/>
  <c r="J523" i="2"/>
  <c r="BK521" i="2"/>
  <c r="BK514" i="2"/>
  <c r="BK511" i="2"/>
  <c r="J507" i="2"/>
  <c r="BK503" i="2"/>
  <c r="J500" i="2"/>
  <c r="J496" i="2"/>
  <c r="J490" i="2"/>
  <c r="BK487" i="2"/>
  <c r="J484" i="2"/>
  <c r="BK481" i="2"/>
  <c r="J479" i="2"/>
  <c r="BK477" i="2"/>
  <c r="J467" i="2"/>
  <c r="J435" i="2"/>
  <c r="BK431" i="2"/>
  <c r="J427" i="2"/>
  <c r="J423" i="2"/>
  <c r="J418" i="2"/>
  <c r="J413" i="2"/>
  <c r="J389" i="2"/>
  <c r="J374" i="2"/>
  <c r="BK369" i="2"/>
  <c r="J365" i="2"/>
  <c r="BK360" i="2"/>
  <c r="J355" i="2"/>
  <c r="J343" i="2"/>
  <c r="J342" i="2"/>
  <c r="BK339" i="2"/>
  <c r="BK336" i="2"/>
  <c r="J335" i="2"/>
  <c r="J334" i="2"/>
  <c r="J333" i="2"/>
  <c r="BK332" i="2"/>
  <c r="J331" i="2"/>
  <c r="J326" i="2"/>
  <c r="J321" i="2"/>
  <c r="BK279" i="2"/>
  <c r="BK241" i="2"/>
  <c r="J238" i="2"/>
  <c r="J234" i="2"/>
  <c r="BK231" i="2"/>
  <c r="BK229" i="2"/>
  <c r="BK223" i="2"/>
  <c r="BK218" i="2"/>
  <c r="J216" i="2"/>
  <c r="J212" i="2"/>
  <c r="J205" i="2"/>
  <c r="J193" i="2"/>
  <c r="J181" i="2"/>
  <c r="BK179" i="2"/>
  <c r="BK173" i="2"/>
  <c r="BK162" i="2"/>
  <c r="J154" i="2"/>
  <c r="BK129" i="3"/>
  <c r="J123" i="3"/>
  <c r="J975" i="2"/>
  <c r="J938" i="2"/>
  <c r="BK880" i="2"/>
  <c r="BK872" i="2"/>
  <c r="BK847" i="2"/>
  <c r="BK846" i="2"/>
  <c r="J838" i="2"/>
  <c r="BK816" i="2"/>
  <c r="J812" i="2"/>
  <c r="J806" i="2"/>
  <c r="J802" i="2"/>
  <c r="BK796" i="2"/>
  <c r="J791" i="2"/>
  <c r="BK783" i="2"/>
  <c r="BK780" i="2"/>
  <c r="BK778" i="2"/>
  <c r="BK774" i="2"/>
  <c r="BK771" i="2"/>
  <c r="J766" i="2"/>
  <c r="BK765" i="2"/>
  <c r="BK763" i="2"/>
  <c r="BK758" i="2"/>
  <c r="J749" i="2"/>
  <c r="J745" i="2"/>
  <c r="BK741" i="2"/>
  <c r="BK739" i="2"/>
  <c r="BK730" i="2"/>
  <c r="BK721" i="2"/>
  <c r="J718" i="2"/>
  <c r="BK716" i="2"/>
  <c r="J713" i="2"/>
  <c r="BK712" i="2"/>
  <c r="BK709" i="2"/>
  <c r="J703" i="2"/>
  <c r="BK700" i="2"/>
  <c r="BK694" i="2"/>
  <c r="BK682" i="2"/>
  <c r="J677" i="2"/>
  <c r="BK675" i="2"/>
  <c r="BK669" i="2"/>
  <c r="J668" i="2"/>
  <c r="J666" i="2"/>
  <c r="J665" i="2"/>
  <c r="BK646" i="2"/>
  <c r="BK618" i="2"/>
  <c r="BK617" i="2"/>
  <c r="BK616" i="2"/>
  <c r="BK615" i="2"/>
  <c r="J614" i="2"/>
  <c r="J600" i="2"/>
  <c r="J598" i="2"/>
  <c r="BK593" i="2"/>
  <c r="J576" i="2"/>
  <c r="J572" i="2"/>
  <c r="BK571" i="2"/>
  <c r="BK570" i="2"/>
  <c r="BK567" i="2"/>
  <c r="J565" i="2"/>
  <c r="BK563" i="2"/>
  <c r="BK562" i="2"/>
  <c r="BK559" i="2"/>
  <c r="J555" i="2"/>
  <c r="J554" i="2"/>
  <c r="BK553" i="2"/>
  <c r="J552" i="2"/>
  <c r="BK551" i="2"/>
  <c r="J544" i="2"/>
  <c r="J541" i="2"/>
  <c r="BK539" i="2"/>
  <c r="BK536" i="2"/>
  <c r="BK533" i="2"/>
  <c r="J527" i="2"/>
  <c r="J514" i="2"/>
  <c r="BK510" i="2"/>
  <c r="BK326" i="2"/>
  <c r="BK321" i="2"/>
  <c r="J305" i="2"/>
  <c r="J279" i="2"/>
  <c r="J273" i="2"/>
  <c r="J241" i="2"/>
  <c r="J229" i="2"/>
  <c r="J226" i="2"/>
  <c r="J223" i="2"/>
  <c r="BK221" i="2"/>
  <c r="J218" i="2"/>
  <c r="BK216" i="2"/>
  <c r="BK210" i="2"/>
  <c r="BK180" i="2"/>
  <c r="J179" i="2"/>
  <c r="J173" i="2"/>
  <c r="J169" i="2"/>
  <c r="BK166" i="2"/>
  <c r="BK154" i="2"/>
  <c r="J147" i="2"/>
  <c r="AS94" i="1"/>
  <c r="J126" i="3"/>
  <c r="BK983" i="2"/>
  <c r="J983" i="2"/>
  <c r="BK982" i="2"/>
  <c r="J982" i="2"/>
  <c r="BK981" i="2"/>
  <c r="J981" i="2"/>
  <c r="BK978" i="2"/>
  <c r="J978" i="2"/>
  <c r="BK977" i="2"/>
  <c r="J977" i="2"/>
  <c r="BK976" i="2"/>
  <c r="J976" i="2"/>
  <c r="BK975" i="2"/>
  <c r="J878" i="2"/>
  <c r="J877" i="2"/>
  <c r="J867" i="2"/>
  <c r="J866" i="2"/>
  <c r="J826" i="2"/>
  <c r="J824" i="2"/>
  <c r="J816" i="2"/>
  <c r="J800" i="2"/>
  <c r="J799" i="2"/>
  <c r="J783" i="2"/>
  <c r="J782" i="2" s="1"/>
  <c r="J781" i="2"/>
  <c r="J771" i="2"/>
  <c r="J764" i="2"/>
  <c r="J763" i="2"/>
  <c r="BK762" i="2"/>
  <c r="J751" i="2"/>
  <c r="BK734" i="2"/>
  <c r="BK728" i="2"/>
  <c r="J716" i="2"/>
  <c r="J690" i="2"/>
  <c r="BK684" i="2"/>
  <c r="J681" i="2"/>
  <c r="BK679" i="2"/>
  <c r="BK676" i="2"/>
  <c r="BK670" i="2"/>
  <c r="J669" i="2"/>
  <c r="BK667" i="2"/>
  <c r="BK666" i="2"/>
  <c r="J659" i="2"/>
  <c r="BK653" i="2"/>
  <c r="BK635" i="2"/>
  <c r="J616" i="2"/>
  <c r="J615" i="2"/>
  <c r="BK614" i="2"/>
  <c r="J595" i="2"/>
  <c r="BK576" i="2"/>
  <c r="BK574" i="2"/>
  <c r="BK573" i="2"/>
  <c r="J568" i="2"/>
  <c r="J567" i="2"/>
  <c r="BK565" i="2"/>
  <c r="J564" i="2"/>
  <c r="BK557" i="2"/>
  <c r="J547" i="2"/>
  <c r="J546" i="2"/>
  <c r="BK541" i="2"/>
  <c r="BK529" i="2"/>
  <c r="J528" i="2"/>
  <c r="BK526" i="2"/>
  <c r="BK525" i="2"/>
  <c r="J521" i="2"/>
  <c r="J511" i="2"/>
  <c r="J510" i="2"/>
  <c r="BK507" i="2"/>
  <c r="J503" i="2"/>
  <c r="BK500" i="2"/>
  <c r="BK496" i="2"/>
  <c r="BK493" i="2"/>
  <c r="J493" i="2"/>
  <c r="BK490" i="2"/>
  <c r="J487" i="2"/>
  <c r="BK484" i="2"/>
  <c r="J481" i="2"/>
  <c r="BK479" i="2"/>
  <c r="J477" i="2"/>
  <c r="BK475" i="2"/>
  <c r="J475" i="2"/>
  <c r="BK467" i="2"/>
  <c r="BK435" i="2"/>
  <c r="J431" i="2"/>
  <c r="BK427" i="2"/>
  <c r="BK423" i="2"/>
  <c r="BK418" i="2"/>
  <c r="BK413" i="2"/>
  <c r="BK403" i="2"/>
  <c r="J403" i="2"/>
  <c r="BK397" i="2"/>
  <c r="J397" i="2"/>
  <c r="BK389" i="2"/>
  <c r="BK374" i="2"/>
  <c r="J369" i="2"/>
  <c r="BK365" i="2"/>
  <c r="J360" i="2"/>
  <c r="BK355" i="2"/>
  <c r="BK353" i="2"/>
  <c r="J353" i="2"/>
  <c r="BK343" i="2"/>
  <c r="BK342" i="2"/>
  <c r="J339" i="2"/>
  <c r="BK338" i="2"/>
  <c r="J338" i="2"/>
  <c r="J336" i="2"/>
  <c r="BK335" i="2"/>
  <c r="BK334" i="2"/>
  <c r="BK333" i="2"/>
  <c r="J332" i="2"/>
  <c r="BK331" i="2"/>
  <c r="BK305" i="2"/>
  <c r="BK273" i="2"/>
  <c r="BK238" i="2"/>
  <c r="BK234" i="2"/>
  <c r="J231" i="2"/>
  <c r="BK226" i="2"/>
  <c r="J221" i="2"/>
  <c r="BK212" i="2"/>
  <c r="J210" i="2"/>
  <c r="BK205" i="2"/>
  <c r="BK193" i="2"/>
  <c r="BK181" i="2"/>
  <c r="J180" i="2"/>
  <c r="BK169" i="2"/>
  <c r="J166" i="2"/>
  <c r="J162" i="2"/>
  <c r="BK147" i="2"/>
  <c r="J129" i="3"/>
  <c r="BK123" i="3"/>
  <c r="BK938" i="2"/>
  <c r="BK902" i="2"/>
  <c r="BK891" i="2"/>
  <c r="J880" i="2"/>
  <c r="BK867" i="2"/>
  <c r="J865" i="2"/>
  <c r="J861" i="2"/>
  <c r="BK859" i="2"/>
  <c r="J853" i="2"/>
  <c r="J844" i="2"/>
  <c r="J832" i="2"/>
  <c r="BK812" i="2"/>
  <c r="BK806" i="2"/>
  <c r="BK792" i="2"/>
  <c r="BK791" i="2"/>
  <c r="BK788" i="2"/>
  <c r="BK781" i="2"/>
  <c r="J778" i="2"/>
  <c r="BK766" i="2"/>
  <c r="J765" i="2"/>
  <c r="BK764" i="2"/>
  <c r="J762" i="2"/>
  <c r="J758" i="2"/>
  <c r="BK757" i="2"/>
  <c r="J757" i="2"/>
  <c r="J734" i="2"/>
  <c r="BK724" i="2"/>
  <c r="J721" i="2"/>
  <c r="BK718" i="2"/>
  <c r="BK713" i="2"/>
  <c r="J712" i="2"/>
  <c r="J700" i="2"/>
  <c r="J694" i="2"/>
  <c r="J684" i="2"/>
  <c r="J682" i="2"/>
  <c r="BK681" i="2"/>
  <c r="J679" i="2"/>
  <c r="BK677" i="2"/>
  <c r="J676" i="2"/>
  <c r="J675" i="2"/>
  <c r="BK668" i="2"/>
  <c r="BK652" i="2"/>
  <c r="J646" i="2"/>
  <c r="J639" i="2"/>
  <c r="J635" i="2"/>
  <c r="J618" i="2"/>
  <c r="J617" i="2"/>
  <c r="BK600" i="2"/>
  <c r="J599" i="2"/>
  <c r="J571" i="2"/>
  <c r="J570" i="2"/>
  <c r="J562" i="2"/>
  <c r="J559" i="2"/>
  <c r="J553" i="2"/>
  <c r="J536" i="2"/>
  <c r="J533" i="2"/>
  <c r="J529" i="2"/>
  <c r="BK528" i="2"/>
  <c r="J526" i="2"/>
  <c r="J525" i="2"/>
  <c r="BK523" i="2"/>
  <c r="J217" i="2" l="1"/>
  <c r="J230" i="2"/>
  <c r="J474" i="2"/>
  <c r="J330" i="2"/>
  <c r="J729" i="2"/>
  <c r="J524" i="2"/>
  <c r="J879" i="2"/>
  <c r="J575" i="2"/>
  <c r="J683" i="2"/>
  <c r="J860" i="2"/>
  <c r="J337" i="2"/>
  <c r="J509" i="2"/>
  <c r="J545" i="2"/>
  <c r="J974" i="2"/>
  <c r="J787" i="2"/>
  <c r="J240" i="2"/>
  <c r="J558" i="2"/>
  <c r="J566" i="2"/>
  <c r="J825" i="2"/>
  <c r="J146" i="2"/>
  <c r="P121" i="3"/>
  <c r="P120" i="3" s="1"/>
  <c r="AU96" i="1" s="1"/>
  <c r="R121" i="3"/>
  <c r="R120" i="3" s="1"/>
  <c r="T121" i="3"/>
  <c r="T120" i="3" s="1"/>
  <c r="T146" i="2"/>
  <c r="P217" i="2"/>
  <c r="R230" i="2"/>
  <c r="T240" i="2"/>
  <c r="T330" i="2"/>
  <c r="T337" i="2"/>
  <c r="T474" i="2"/>
  <c r="R509" i="2"/>
  <c r="T524" i="2"/>
  <c r="R545" i="2"/>
  <c r="P558" i="2"/>
  <c r="R566" i="2"/>
  <c r="T575" i="2"/>
  <c r="P683" i="2"/>
  <c r="P729" i="2"/>
  <c r="P740" i="2"/>
  <c r="P779" i="2"/>
  <c r="P787" i="2"/>
  <c r="BK879" i="2"/>
  <c r="J121" i="2" s="1"/>
  <c r="R146" i="2"/>
  <c r="R217" i="2"/>
  <c r="P230" i="2"/>
  <c r="P240" i="2"/>
  <c r="P330" i="2"/>
  <c r="P337" i="2"/>
  <c r="R474" i="2"/>
  <c r="T509" i="2"/>
  <c r="BK524" i="2"/>
  <c r="P524" i="2"/>
  <c r="T545" i="2"/>
  <c r="R558" i="2"/>
  <c r="P566" i="2"/>
  <c r="R575" i="2"/>
  <c r="T683" i="2"/>
  <c r="BK740" i="2"/>
  <c r="BK779" i="2"/>
  <c r="J779" i="2" s="1"/>
  <c r="J116" i="2" s="1"/>
  <c r="T779" i="2"/>
  <c r="R787" i="2"/>
  <c r="R825" i="2"/>
  <c r="P879" i="2"/>
  <c r="T879" i="2"/>
  <c r="P974" i="2"/>
  <c r="T974" i="2"/>
  <c r="P980" i="2"/>
  <c r="P979" i="2" s="1"/>
  <c r="R980" i="2"/>
  <c r="R979" i="2" s="1"/>
  <c r="P146" i="2"/>
  <c r="T217" i="2"/>
  <c r="T230" i="2"/>
  <c r="R240" i="2"/>
  <c r="R330" i="2"/>
  <c r="BK337" i="2"/>
  <c r="BK474" i="2"/>
  <c r="BK509" i="2"/>
  <c r="BK545" i="2"/>
  <c r="J109" i="2" s="1"/>
  <c r="BK558" i="2"/>
  <c r="BK566" i="2"/>
  <c r="BK575" i="2"/>
  <c r="J112" i="2" s="1"/>
  <c r="BK683" i="2"/>
  <c r="J113" i="2" s="1"/>
  <c r="BK729" i="2"/>
  <c r="T729" i="2"/>
  <c r="T740" i="2"/>
  <c r="R779" i="2"/>
  <c r="T787" i="2"/>
  <c r="T825" i="2"/>
  <c r="R860" i="2"/>
  <c r="BK146" i="2"/>
  <c r="BK217" i="2"/>
  <c r="BK230" i="2"/>
  <c r="BK240" i="2"/>
  <c r="J101" i="2" s="1"/>
  <c r="BK330" i="2"/>
  <c r="R337" i="2"/>
  <c r="P474" i="2"/>
  <c r="P509" i="2"/>
  <c r="R524" i="2"/>
  <c r="P545" i="2"/>
  <c r="T558" i="2"/>
  <c r="T566" i="2"/>
  <c r="P575" i="2"/>
  <c r="R683" i="2"/>
  <c r="R729" i="2"/>
  <c r="R740" i="2"/>
  <c r="BK787" i="2"/>
  <c r="BK825" i="2"/>
  <c r="J119" i="2" s="1"/>
  <c r="P825" i="2"/>
  <c r="BK860" i="2"/>
  <c r="P860" i="2"/>
  <c r="T860" i="2"/>
  <c r="R879" i="2"/>
  <c r="BK974" i="2"/>
  <c r="R974" i="2"/>
  <c r="BK980" i="2"/>
  <c r="J980" i="2" s="1"/>
  <c r="J124" i="2" s="1"/>
  <c r="T980" i="2"/>
  <c r="T979" i="2" s="1"/>
  <c r="BE514" i="2"/>
  <c r="BE539" i="2"/>
  <c r="BE544" i="2"/>
  <c r="BE546" i="2"/>
  <c r="BE551" i="2"/>
  <c r="BE554" i="2"/>
  <c r="BE563" i="2"/>
  <c r="BE565" i="2"/>
  <c r="BE567" i="2"/>
  <c r="BE572" i="2"/>
  <c r="BE573" i="2"/>
  <c r="BE576" i="2"/>
  <c r="BE593" i="2"/>
  <c r="BE595" i="2"/>
  <c r="BE615" i="2"/>
  <c r="BE653" i="2"/>
  <c r="BE665" i="2"/>
  <c r="BE666" i="2"/>
  <c r="BE667" i="2"/>
  <c r="BE669" i="2"/>
  <c r="BE670" i="2"/>
  <c r="BE690" i="2"/>
  <c r="BE703" i="2"/>
  <c r="BE728" i="2"/>
  <c r="BE730" i="2"/>
  <c r="BE734" i="2"/>
  <c r="BE745" i="2"/>
  <c r="BE749" i="2"/>
  <c r="BE783" i="2"/>
  <c r="BE796" i="2"/>
  <c r="BE800" i="2"/>
  <c r="BE816" i="2"/>
  <c r="BE838" i="2"/>
  <c r="BE846" i="2"/>
  <c r="BE872" i="2"/>
  <c r="BK782" i="2"/>
  <c r="J117" i="2" s="1"/>
  <c r="E85" i="3"/>
  <c r="F92" i="3"/>
  <c r="J114" i="3"/>
  <c r="J117" i="3"/>
  <c r="BE123" i="3"/>
  <c r="E85" i="2"/>
  <c r="J92" i="2"/>
  <c r="J138" i="2"/>
  <c r="F141" i="2"/>
  <c r="BE154" i="2"/>
  <c r="BE162" i="2"/>
  <c r="BE179" i="2"/>
  <c r="BE216" i="2"/>
  <c r="BE223" i="2"/>
  <c r="BE229" i="2"/>
  <c r="BE231" i="2"/>
  <c r="BE234" i="2"/>
  <c r="BE241" i="2"/>
  <c r="BE332" i="2"/>
  <c r="BE333" i="2"/>
  <c r="BE334" i="2"/>
  <c r="BE338" i="2"/>
  <c r="BE339" i="2"/>
  <c r="BE342" i="2"/>
  <c r="BE343" i="2"/>
  <c r="BE353" i="2"/>
  <c r="BE355" i="2"/>
  <c r="BE365" i="2"/>
  <c r="BE369" i="2"/>
  <c r="BE374" i="2"/>
  <c r="BE397" i="2"/>
  <c r="BE403" i="2"/>
  <c r="BE413" i="2"/>
  <c r="BE418" i="2"/>
  <c r="BE427" i="2"/>
  <c r="BE431" i="2"/>
  <c r="BE435" i="2"/>
  <c r="BE477" i="2"/>
  <c r="BE479" i="2"/>
  <c r="BE487" i="2"/>
  <c r="BE490" i="2"/>
  <c r="BE496" i="2"/>
  <c r="BE507" i="2"/>
  <c r="BE510" i="2"/>
  <c r="BE511" i="2"/>
  <c r="BE523" i="2"/>
  <c r="BE536" i="2"/>
  <c r="BE552" i="2"/>
  <c r="BE553" i="2"/>
  <c r="BE562" i="2"/>
  <c r="BE570" i="2"/>
  <c r="BE571" i="2"/>
  <c r="BE598" i="2"/>
  <c r="BE599" i="2"/>
  <c r="BE617" i="2"/>
  <c r="BE639" i="2"/>
  <c r="BE646" i="2"/>
  <c r="BE659" i="2"/>
  <c r="BE677" i="2"/>
  <c r="BE681" i="2"/>
  <c r="BE682" i="2"/>
  <c r="BE694" i="2"/>
  <c r="BE700" i="2"/>
  <c r="BE709" i="2"/>
  <c r="BE716" i="2"/>
  <c r="BE721" i="2"/>
  <c r="BE739" i="2"/>
  <c r="BE741" i="2"/>
  <c r="BE758" i="2"/>
  <c r="BE764" i="2"/>
  <c r="BE765" i="2"/>
  <c r="BE774" i="2"/>
  <c r="BE778" i="2"/>
  <c r="BE780" i="2"/>
  <c r="BE791" i="2"/>
  <c r="BE792" i="2"/>
  <c r="BE802" i="2"/>
  <c r="BE832" i="2"/>
  <c r="BE844" i="2"/>
  <c r="BE847" i="2"/>
  <c r="BE853" i="2"/>
  <c r="BE861" i="2"/>
  <c r="BE867" i="2"/>
  <c r="BE880" i="2"/>
  <c r="BE902" i="2"/>
  <c r="BE938" i="2"/>
  <c r="BE975" i="2"/>
  <c r="BE976" i="2"/>
  <c r="BE977" i="2"/>
  <c r="BE978" i="2"/>
  <c r="BE981" i="2"/>
  <c r="BE982" i="2"/>
  <c r="BE983" i="2"/>
  <c r="BE181" i="2"/>
  <c r="BE193" i="2"/>
  <c r="BE212" i="2"/>
  <c r="BE218" i="2"/>
  <c r="BE238" i="2"/>
  <c r="BE279" i="2"/>
  <c r="BE305" i="2"/>
  <c r="BE521" i="2"/>
  <c r="BE525" i="2"/>
  <c r="BE528" i="2"/>
  <c r="BE547" i="2"/>
  <c r="BE557" i="2"/>
  <c r="BE564" i="2"/>
  <c r="BE568" i="2"/>
  <c r="BE574" i="2"/>
  <c r="BE635" i="2"/>
  <c r="BE652" i="2"/>
  <c r="BE676" i="2"/>
  <c r="BE679" i="2"/>
  <c r="BE684" i="2"/>
  <c r="BE724" i="2"/>
  <c r="BE751" i="2"/>
  <c r="BE757" i="2"/>
  <c r="BE762" i="2"/>
  <c r="BE799" i="2"/>
  <c r="BE824" i="2"/>
  <c r="BE826" i="2"/>
  <c r="BE859" i="2"/>
  <c r="BE865" i="2"/>
  <c r="BE866" i="2"/>
  <c r="BE877" i="2"/>
  <c r="BE878" i="2"/>
  <c r="BE891" i="2"/>
  <c r="BE129" i="3"/>
  <c r="BK122" i="3"/>
  <c r="BK128" i="3"/>
  <c r="J128" i="3" s="1"/>
  <c r="J100" i="3" s="1"/>
  <c r="BE147" i="2"/>
  <c r="BE166" i="2"/>
  <c r="BE169" i="2"/>
  <c r="BE173" i="2"/>
  <c r="BE180" i="2"/>
  <c r="BE205" i="2"/>
  <c r="BE210" i="2"/>
  <c r="BE221" i="2"/>
  <c r="BE226" i="2"/>
  <c r="BE273" i="2"/>
  <c r="BE321" i="2"/>
  <c r="BE326" i="2"/>
  <c r="BE331" i="2"/>
  <c r="BE335" i="2"/>
  <c r="BE336" i="2"/>
  <c r="BE360" i="2"/>
  <c r="BE389" i="2"/>
  <c r="BE423" i="2"/>
  <c r="BE467" i="2"/>
  <c r="BE475" i="2"/>
  <c r="BE481" i="2"/>
  <c r="BE484" i="2"/>
  <c r="BE493" i="2"/>
  <c r="BE500" i="2"/>
  <c r="BE503" i="2"/>
  <c r="BE526" i="2"/>
  <c r="BE527" i="2"/>
  <c r="BE529" i="2"/>
  <c r="BE533" i="2"/>
  <c r="BE541" i="2"/>
  <c r="BE555" i="2"/>
  <c r="BE559" i="2"/>
  <c r="BE600" i="2"/>
  <c r="BE614" i="2"/>
  <c r="BE616" i="2"/>
  <c r="BE618" i="2"/>
  <c r="BE668" i="2"/>
  <c r="BE675" i="2"/>
  <c r="BE712" i="2"/>
  <c r="BE713" i="2"/>
  <c r="BE718" i="2"/>
  <c r="BE763" i="2"/>
  <c r="BE766" i="2"/>
  <c r="BE771" i="2"/>
  <c r="BE781" i="2"/>
  <c r="BE788" i="2"/>
  <c r="BE806" i="2"/>
  <c r="BE812" i="2"/>
  <c r="BK506" i="2"/>
  <c r="J506" i="2" s="1"/>
  <c r="J105" i="2" s="1"/>
  <c r="BE126" i="3"/>
  <c r="BK125" i="3"/>
  <c r="J125" i="3" s="1"/>
  <c r="J99" i="3" s="1"/>
  <c r="F37" i="2"/>
  <c r="BD95" i="1" s="1"/>
  <c r="F37" i="3"/>
  <c r="BD96" i="1" s="1"/>
  <c r="F34" i="2"/>
  <c r="BA95" i="1" s="1"/>
  <c r="F36" i="3"/>
  <c r="BC96" i="1" s="1"/>
  <c r="J34" i="3"/>
  <c r="AW96" i="1" s="1"/>
  <c r="J34" i="2"/>
  <c r="AW95" i="1" s="1"/>
  <c r="F36" i="2"/>
  <c r="BC95" i="1" s="1"/>
  <c r="F34" i="3"/>
  <c r="BA96" i="1" s="1"/>
  <c r="F35" i="3"/>
  <c r="BB96" i="1" s="1"/>
  <c r="F35" i="2"/>
  <c r="BB95" i="1" s="1"/>
  <c r="J103" i="2" l="1"/>
  <c r="J99" i="2"/>
  <c r="J102" i="2"/>
  <c r="J98" i="2"/>
  <c r="J740" i="2"/>
  <c r="J115" i="2" s="1"/>
  <c r="J100" i="2"/>
  <c r="J104" i="2"/>
  <c r="J114" i="2"/>
  <c r="J110" i="2"/>
  <c r="J108" i="2"/>
  <c r="J122" i="2"/>
  <c r="J120" i="2"/>
  <c r="J118" i="2"/>
  <c r="T508" i="2"/>
  <c r="R508" i="2"/>
  <c r="BK121" i="3"/>
  <c r="J121" i="3" s="1"/>
  <c r="J97" i="3" s="1"/>
  <c r="BK508" i="2"/>
  <c r="R145" i="2"/>
  <c r="T145" i="2"/>
  <c r="P508" i="2"/>
  <c r="P145" i="2"/>
  <c r="J122" i="3"/>
  <c r="J98" i="3" s="1"/>
  <c r="BK145" i="2"/>
  <c r="J145" i="2" s="1"/>
  <c r="J97" i="2" s="1"/>
  <c r="J107" i="2"/>
  <c r="BK979" i="2"/>
  <c r="J979" i="2" s="1"/>
  <c r="J123" i="2" s="1"/>
  <c r="J33" i="2"/>
  <c r="AV95" i="1" s="1"/>
  <c r="AT95" i="1" s="1"/>
  <c r="BD94" i="1"/>
  <c r="W33" i="1" s="1"/>
  <c r="BA94" i="1"/>
  <c r="AW94" i="1" s="1"/>
  <c r="AK30" i="1" s="1"/>
  <c r="F33" i="3"/>
  <c r="AZ96" i="1" s="1"/>
  <c r="BC94" i="1"/>
  <c r="W32" i="1" s="1"/>
  <c r="BB94" i="1"/>
  <c r="W31" i="1" s="1"/>
  <c r="J33" i="3"/>
  <c r="AV96" i="1" s="1"/>
  <c r="AT96" i="1" s="1"/>
  <c r="F33" i="2"/>
  <c r="AZ95" i="1" s="1"/>
  <c r="R144" i="2" l="1"/>
  <c r="T144" i="2"/>
  <c r="P144" i="2"/>
  <c r="AU95" i="1" s="1"/>
  <c r="AU94" i="1" s="1"/>
  <c r="BK120" i="3"/>
  <c r="J120" i="3" s="1"/>
  <c r="J96" i="3" s="1"/>
  <c r="BK144" i="2"/>
  <c r="AY94" i="1"/>
  <c r="W30" i="1"/>
  <c r="AZ94" i="1"/>
  <c r="W29" i="1" s="1"/>
  <c r="AX94" i="1"/>
  <c r="AV94" i="1" l="1"/>
  <c r="AK29" i="1" s="1"/>
  <c r="J30" i="3"/>
  <c r="AG96" i="1" s="1"/>
  <c r="AN96" i="1" s="1"/>
  <c r="J39" i="3" l="1"/>
  <c r="AT94" i="1"/>
  <c r="J111" i="2" l="1"/>
  <c r="J106" i="2" s="1"/>
  <c r="J508" i="2" l="1"/>
  <c r="J96" i="2"/>
  <c r="J144" i="2" s="1"/>
  <c r="J30" i="2" s="1"/>
  <c r="J39" i="2" s="1"/>
  <c r="AG95" i="1" l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<sst xmlns="http://schemas.openxmlformats.org/spreadsheetml/2006/main" count="8966" uniqueCount="1076">
  <si>
    <t>Export Komplet</t>
  </si>
  <si>
    <t/>
  </si>
  <si>
    <t>2.0</t>
  </si>
  <si>
    <t>False</t>
  </si>
  <si>
    <t>{8f19b5f1-dcde-4977-9b3b-b88f7fc20db1}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</si>
  <si>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</si>
  <si>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</si>
  <si>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</si>
  <si>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</si>
  <si>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</si>
  <si>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</si>
  <si>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</si>
  <si>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</si>
  <si>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CE-001/2020</t>
  </si>
  <si>
    <t>Stavba:</t>
  </si>
  <si>
    <t>KSO:</t>
  </si>
  <si>
    <t>CC-CZ:</t>
  </si>
  <si>
    <t>Místo:</t>
  </si>
  <si>
    <t xml:space="preserve"> </t>
  </si>
  <si>
    <t>Datum:</t>
  </si>
  <si>
    <t>24. 2. 2020</t>
  </si>
  <si>
    <t>Zadavatel:</t>
  </si>
  <si>
    <t>IČ:</t>
  </si>
  <si>
    <t>02562707</t>
  </si>
  <si>
    <t>Svobodná základní škola, o.p.s.</t>
  </si>
  <si>
    <t>DIČ:</t>
  </si>
  <si>
    <t>Zhotovitel:</t>
  </si>
  <si>
    <t>Projektant:</t>
  </si>
  <si>
    <t>04011899</t>
  </si>
  <si>
    <t>PK 006+1 s.r.o.</t>
  </si>
  <si>
    <t>True</t>
  </si>
  <si>
    <t>Zpracovatel:</t>
  </si>
  <si>
    <t>Poznámka:</t>
  </si>
  <si>
    <t>Soupis prací je sestaven s využitím položek Cenové soustavy ÚRS.Cenové a technické podmínky položek Cenové soustavy ÚRS, které nejsou uvedeny v soupisu prací (informace z tzv.úvodních katalogů) jsou neomezeně dálkově k dispozici na www.cs-urs.cz. Položky soupisu prací, které nemají ve sloupci ,,Cenová soustava" uveden žádný údaj, nepochází z Cenové soustavy ÚRS._x000D_
Výkaz výměr nemusí být úplný, ani vyčerpávající. Pokud Zhotovilel shledá nezbytně nutným doplnit další položky do výkazu výměr, pak lze tak učinit pouze se souhlasem zástupce Objednatele - na tuto skutečnost pak Zhotovitel přehledně upozorní v průvodním dopise k nabídce. Upozorňujeme, že nabídku lze odpovědně zpracovat pouze na základě kompletní dokumentace, tzn. průvodní a souhrnné části dokumentace, příslušné textové a výkresové části, výkazů výměr. Tento dokument byl vytvořen z výkresové a textové dokumentace projektu.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</si>
  <si>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</si>
  <si>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</si>
  <si>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</si>
  <si>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</si>
  <si>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</si>
  <si>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</si>
  <si>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</si>
  <si>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</si>
  <si>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</si>
  <si>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</si>
  <si>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</si>
  <si>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</si>
  <si>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</si>
  <si>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</si>
  <si>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</si>
  <si>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</si>
  <si>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</si>
  <si>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</si>
  <si>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</si>
  <si>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</si>
  <si>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</si>
  <si>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</si>
  <si>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</si>
  <si>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</si>
  <si>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</si>
  <si>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</si>
  <si>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</si>
  <si>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</si>
  <si>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</si>
  <si>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</si>
  <si>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</si>
  <si>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</si>
  <si>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</si>
  <si>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</si>
  <si>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</si>
  <si>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</si>
  <si>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</si>
  <si>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</si>
  <si>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</si>
  <si>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</si>
  <si>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</si>
  <si>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</si>
  <si>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</si>
  <si>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</si>
  <si>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</si>
  <si>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</si>
  <si>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úpravy</t>
  </si>
  <si>
    <t>STA</t>
  </si>
  <si>
    <t>{0f983580-e256-4ddd-a149-93bd00b0a588}</t>
  </si>
  <si>
    <t>2</t>
  </si>
  <si>
    <t>Vedlejší a ostatní náklady</t>
  </si>
  <si>
    <t>{a7005ee6-61ad-4968-b3f9-b2686162c342}</t>
  </si>
  <si>
    <t>KRYCÍ LIST SOUPISU PRACÍ</t>
  </si>
  <si>
    <t>Objekt:</t>
  </si>
  <si>
    <t>1 - Stavební úpravy</t>
  </si>
  <si>
    <t>Soupis prací je sestaven s využitím položek Cenové soustavy ÚRS.Cenové a technické podmínky položek Cenové soustavy ÚRS, které nejsou uvedeny v soupisu prací (informace z tzv.úvodních katalogů) jsou neomezeně dálkově k dispozici na www.cs-urs.cz. Položky soupisu prací, které nemají ve sloupci ,,Cenová soustava" uveden žádný údaj, nepochází z Cenové soustavy ÚRS. Výkaz výměr nemusí být úplný, ani vyčerpávající. Pokud Zhotovilel shledá nezbytně nutným doplnit další položky do výkazu výměr, pak lze tak učinit pouze se souhlasem zástupce Objednatele - na tuto skutečnost pak Zhotovitel přehledně upozorní v průvodním dopise k nabídce. Upozorňujeme, že nabídku lze odpovědně zpracovat pouze na základě kompletní dokumentace, tzn. průvodní a souhrnné části dokumentace, příslušné textové a výkresové části, výkazů výměr. Tento dokument byl vytvořen z výkresové a textové dokumentace projektu.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</si>
  <si>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</si>
  <si>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</si>
  <si>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</si>
  <si>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</si>
  <si>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</si>
  <si>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</si>
  <si>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</si>
  <si>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</si>
  <si>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</si>
  <si>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</si>
  <si>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</si>
  <si>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</si>
  <si>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</si>
  <si>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</si>
  <si>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</si>
  <si>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</si>
  <si>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</si>
  <si>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</si>
  <si>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</si>
  <si>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</si>
  <si>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</si>
  <si>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</si>
  <si>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</si>
  <si>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</si>
  <si>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</si>
  <si>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</si>
  <si>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</si>
  <si>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</si>
  <si>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</si>
  <si>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</si>
  <si>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795 - Lokální vytápění</t>
  </si>
  <si>
    <t>M - Práce a dodávky M</t>
  </si>
  <si>
    <t xml:space="preserve">    58-M - Revize vyhrazených technických zařízení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</si>
  <si>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</si>
  <si>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</si>
  <si>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</si>
  <si>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</si>
  <si>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</si>
  <si>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</si>
  <si>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</si>
  <si>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</si>
  <si>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</si>
  <si>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</si>
  <si>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</si>
  <si>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</si>
  <si>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</si>
  <si>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</si>
  <si>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</si>
  <si>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</si>
  <si>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</si>
  <si>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</si>
  <si>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</si>
  <si>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průměru kmene do 100 mm i s kořeny sklonu terénu do 1:5 ručně</t>
  </si>
  <si>
    <t>m2</t>
  </si>
  <si>
    <t>CS ÚRS 2020 01</t>
  </si>
  <si>
    <t>4</t>
  </si>
  <si>
    <t>1963917350</t>
  </si>
  <si>
    <t>VV</t>
  </si>
  <si>
    <t>Atrium</t>
  </si>
  <si>
    <t>13,075*4,950</t>
  </si>
  <si>
    <t>-(2,000*2,700)</t>
  </si>
  <si>
    <t>-(1,500*2,500)</t>
  </si>
  <si>
    <t>-(1,700*0,600)</t>
  </si>
  <si>
    <t>Součet</t>
  </si>
  <si>
    <t>113106121</t>
  </si>
  <si>
    <t>Rozebrání dlažeb z betonových nebo kamenných dlaždic komunikací pro pěší ručně</t>
  </si>
  <si>
    <t>-800373241</t>
  </si>
  <si>
    <t>P</t>
  </si>
  <si>
    <t>Poznámka k položce:_x000D_
Cihelná dlažba atria</t>
  </si>
  <si>
    <t>3</t>
  </si>
  <si>
    <t>122311101</t>
  </si>
  <si>
    <t>Odkopávky a prokopávky v hornině třídy těžitelnosti II, skupiny 4 ručně</t>
  </si>
  <si>
    <t>m3</t>
  </si>
  <si>
    <t>-1980903902</t>
  </si>
  <si>
    <t>13,075*4,950*0,150</t>
  </si>
  <si>
    <t>Mezisoučet</t>
  </si>
  <si>
    <t>Místnost 0.01</t>
  </si>
  <si>
    <t>Místnost 0.02</t>
  </si>
  <si>
    <t>131313101</t>
  </si>
  <si>
    <t>Hloubení jam v soudržných horninách třídy těžitelnosti II, skupiny 4 ručně</t>
  </si>
  <si>
    <t>1794408464</t>
  </si>
  <si>
    <t>0,800*0,400*0,400*3</t>
  </si>
  <si>
    <t>5</t>
  </si>
  <si>
    <t>132312111</t>
  </si>
  <si>
    <t>Hloubení rýh š do 800 mm v soudržných horninách třídy těžitelnosti II, skupiny 4 ručně</t>
  </si>
  <si>
    <t>-967201952</t>
  </si>
  <si>
    <t>Poznámka k položce:_x000D_
Pro izolaci a drenáž u zdi dílen</t>
  </si>
  <si>
    <t>0,800*1,800*13,075</t>
  </si>
  <si>
    <t>6</t>
  </si>
  <si>
    <t>162211321</t>
  </si>
  <si>
    <t>Vodorovné přemístění výkopku z horniny třídy těžitelnosti II, skupiny 4 a 5 stavebním kolečkem do 10 m</t>
  </si>
  <si>
    <t>-221531238</t>
  </si>
  <si>
    <t>Poznámka k položce:_x000D_
Odvoz výkopku před objekt školy</t>
  </si>
  <si>
    <t>0,384</t>
  </si>
  <si>
    <t>(18,828-15,139)</t>
  </si>
  <si>
    <t>7</t>
  </si>
  <si>
    <t>162211329</t>
  </si>
  <si>
    <t>Příplatek k vodorovnému přemístění výkopku z horniny třídy těžitelnosti II, skupiny 4 a 5 stavebním kolečkem ZKD 10 m</t>
  </si>
  <si>
    <t>-2089328012</t>
  </si>
  <si>
    <t>8</t>
  </si>
  <si>
    <t>162751137</t>
  </si>
  <si>
    <t>Vodorovné přemístění do 10000 m výkopku/sypaniny z horniny třídy těžitelnosti II, skupiny 4 a 5</t>
  </si>
  <si>
    <t>-490863677</t>
  </si>
  <si>
    <t>9</t>
  </si>
  <si>
    <t>174111101</t>
  </si>
  <si>
    <t>Zásyp jam, šachet rýh nebo kolem objektů sypaninou se zhutněním ručně</t>
  </si>
  <si>
    <t>1227355475</t>
  </si>
  <si>
    <t>Poznámka k položce:_x000D_
Zpětný zásyp výkopkem</t>
  </si>
  <si>
    <t>Drenáž</t>
  </si>
  <si>
    <t>0,800*1,200*13,075</t>
  </si>
  <si>
    <t>"odpočet šachet"</t>
  </si>
  <si>
    <t>-(0,082*1,200*2)</t>
  </si>
  <si>
    <t>Základy schodiště</t>
  </si>
  <si>
    <t>(2,700+2,700+1,200)*0,400*0,800</t>
  </si>
  <si>
    <t>2,100*0,400*0,800</t>
  </si>
  <si>
    <t>10</t>
  </si>
  <si>
    <t>175111101</t>
  </si>
  <si>
    <t>Obsypání potrubí ručně sypaninou bez prohození, uloženou do 3 m</t>
  </si>
  <si>
    <t>-220795291</t>
  </si>
  <si>
    <t>0,600*1,000*13,070</t>
  </si>
  <si>
    <t>"odpočet potrubí a šachet"</t>
  </si>
  <si>
    <t>-(0,075*13,075)</t>
  </si>
  <si>
    <t>-(0,082*0,600*2)</t>
  </si>
  <si>
    <t>Potrubí kanalizace a vody</t>
  </si>
  <si>
    <t>1,450*0,250*0,125</t>
  </si>
  <si>
    <t>1,450*0,100*0,050</t>
  </si>
  <si>
    <t>11</t>
  </si>
  <si>
    <t>M</t>
  </si>
  <si>
    <t>58156543</t>
  </si>
  <si>
    <t>písek křemičitý pro plnění a zásyp lité podlah frakce 0,3/0,8</t>
  </si>
  <si>
    <t>kg</t>
  </si>
  <si>
    <t>1247026260</t>
  </si>
  <si>
    <t>1,450*0,200*0,125*2000</t>
  </si>
  <si>
    <t>1,450*0,100*0,050*2000</t>
  </si>
  <si>
    <t>12</t>
  </si>
  <si>
    <t>58333651</t>
  </si>
  <si>
    <t>kamenivo těžené hrubé frakce 8/16</t>
  </si>
  <si>
    <t>t</t>
  </si>
  <si>
    <t>176222910</t>
  </si>
  <si>
    <t>6,763*2 'Přepočtené koeficientem množství</t>
  </si>
  <si>
    <t>13</t>
  </si>
  <si>
    <t>212750101</t>
  </si>
  <si>
    <t>Trativod z drenážních trubek PVC-U SN 4 perforace 360° včetně lože otevřený výkop DN 100 pro budovy plocha pro vtékání vody min. 80 cm2/m</t>
  </si>
  <si>
    <t>m</t>
  </si>
  <si>
    <t>-679392922</t>
  </si>
  <si>
    <t>Budova dílen</t>
  </si>
  <si>
    <t>13,075</t>
  </si>
  <si>
    <t>14</t>
  </si>
  <si>
    <t>28610400</t>
  </si>
  <si>
    <t>trubka drenážní systému budov celoperforovaná flexibilní tyčová PVC-U DN 100 SN4 2,5m šířka štěrbin 1,2mm</t>
  </si>
  <si>
    <t>1638382707</t>
  </si>
  <si>
    <t>Zakládání</t>
  </si>
  <si>
    <t>211971122</t>
  </si>
  <si>
    <t>Zřízení opláštění žeber nebo trativodů geotextilií v rýze nebo zářezu přes 1:2 š přes 2,5 m</t>
  </si>
  <si>
    <t>-1299649588</t>
  </si>
  <si>
    <t>13,075*(0,800+1,800+0,800+0,600+0,850+1,200)</t>
  </si>
  <si>
    <t>16</t>
  </si>
  <si>
    <t>69311008</t>
  </si>
  <si>
    <t>geotextilie tkaná separační, filtrační, výztužná PP pevnost v tahu 40kN/m</t>
  </si>
  <si>
    <t>1807361349</t>
  </si>
  <si>
    <t>79,104*1,1 'Přepočtené koeficientem množství</t>
  </si>
  <si>
    <t>17</t>
  </si>
  <si>
    <t>271572211</t>
  </si>
  <si>
    <t>Podsyp pod základové konstrukce se zhutněním z netříděného štěrkopísku</t>
  </si>
  <si>
    <t>1889320234</t>
  </si>
  <si>
    <t>0,400*0,400*0,100*3</t>
  </si>
  <si>
    <t>275313711</t>
  </si>
  <si>
    <t>Základové patky z betonu tř. C 20/25</t>
  </si>
  <si>
    <t>-1715737098</t>
  </si>
  <si>
    <t>0,400*0,400*0,800*3</t>
  </si>
  <si>
    <t>54825003</t>
  </si>
  <si>
    <t>kotevní patka tvaru U široká 140x120x4,0 20x250mm</t>
  </si>
  <si>
    <t>kus</t>
  </si>
  <si>
    <t>883897646</t>
  </si>
  <si>
    <t>Komunikace pozemní</t>
  </si>
  <si>
    <t>564251111</t>
  </si>
  <si>
    <t>Podklad nebo podsyp ze štěrkopísku ŠP tl 150 mm</t>
  </si>
  <si>
    <t>-242742376</t>
  </si>
  <si>
    <t>596811221</t>
  </si>
  <si>
    <t>Kladení betonové dlažby komunikací pro pěší do lože z kameniva vel do 0,25 m2 plochy do 100 m2</t>
  </si>
  <si>
    <t>-319952909</t>
  </si>
  <si>
    <t>Poznámka k položce:_x000D_
S vyplněním spár a se smetením přebytečného materiálu na vzdálenost do 3 m s ložem z kameniva těženého tl. do 30 mm</t>
  </si>
  <si>
    <t>59245620</t>
  </si>
  <si>
    <t>dlažba desková betonová 500x500x60mm přírodní</t>
  </si>
  <si>
    <t>699140674</t>
  </si>
  <si>
    <t>64,721*1,15 'Přepočtené koeficientem množství</t>
  </si>
  <si>
    <t>Úpravy povrchů, podlahy a osazování výplní</t>
  </si>
  <si>
    <t>612131121</t>
  </si>
  <si>
    <t>Penetrační disperzní nátěr vnitřních stěn nanášený ručně</t>
  </si>
  <si>
    <t>-216959497</t>
  </si>
  <si>
    <t>(4,625+5,575)*2*3,000</t>
  </si>
  <si>
    <t>(2,300+1,050+2,300)*0,450</t>
  </si>
  <si>
    <t>(1,700+1,150+1,700)*0,300*2</t>
  </si>
  <si>
    <t>"odpočet otvorů"</t>
  </si>
  <si>
    <t>-(1,150*1,700*2)</t>
  </si>
  <si>
    <t>-(0,900*2,300)</t>
  </si>
  <si>
    <t>(3,000+6,000)*2*3,000</t>
  </si>
  <si>
    <t>-(0,900*1,970)</t>
  </si>
  <si>
    <t>Místnost 0.03</t>
  </si>
  <si>
    <t>(1,225+6,000)*2*2,870</t>
  </si>
  <si>
    <t>(0,600+1,170+1,170)*0,300</t>
  </si>
  <si>
    <t>(2,000+1,050+2,000)*0,250</t>
  </si>
  <si>
    <t>-(0,600*1,170)</t>
  </si>
  <si>
    <t>Chodba</t>
  </si>
  <si>
    <t>(1,450+3,000)*2*2,825</t>
  </si>
  <si>
    <t>-(1,250*2,300*2)</t>
  </si>
  <si>
    <t>612135101</t>
  </si>
  <si>
    <t>Hrubá výplň rýh ve stěnách maltou jakékoli šířky rýhy</t>
  </si>
  <si>
    <t>-432261024</t>
  </si>
  <si>
    <t>5,600*0,070</t>
  </si>
  <si>
    <t>3,800*0,07</t>
  </si>
  <si>
    <t>0,600*0,100</t>
  </si>
  <si>
    <t>70,225*0,070</t>
  </si>
  <si>
    <t>612321141</t>
  </si>
  <si>
    <t>Vápenocementová omítka štuková dvouvrstvá vnitřních stěn nanášená ručně</t>
  </si>
  <si>
    <t>-1900027867</t>
  </si>
  <si>
    <t>612325302</t>
  </si>
  <si>
    <t>Vápenocementová štuková omítka ostění nebo nadpraží</t>
  </si>
  <si>
    <t>-1854022377</t>
  </si>
  <si>
    <t>622325356</t>
  </si>
  <si>
    <t>Oprava vnější vápenné omítky s celoplošným přeštukováním členitosti 2 v rozsahu do 50%</t>
  </si>
  <si>
    <t>-1236593658</t>
  </si>
  <si>
    <t>Poznámka k položce:_x000D_
Oprava ostění a šambrán oken</t>
  </si>
  <si>
    <t>(1,700+1,150+1,700+1,150)*0,350*4</t>
  </si>
  <si>
    <t>(0,600+1,170+0,600+1,170)*0,350</t>
  </si>
  <si>
    <t>631311121</t>
  </si>
  <si>
    <t>Doplnění dosavadních mazanin betonem prostým plochy do 1 m2 tloušťky do 80 mm</t>
  </si>
  <si>
    <t>-1784346783</t>
  </si>
  <si>
    <t>1,450*0,200*0,075</t>
  </si>
  <si>
    <t>32</t>
  </si>
  <si>
    <t>Trubní vedení</t>
  </si>
  <si>
    <t>895270012</t>
  </si>
  <si>
    <t>Proplachovací a kontrolní šachta z PVC-U vnější průměr 315 mm pro drenáže budov bez lapače písku užitné výšky 650 mm</t>
  </si>
  <si>
    <t>-678442894</t>
  </si>
  <si>
    <t>895270021</t>
  </si>
  <si>
    <t>Proplachovací a kontrolní šachta z PVC-U vnější průměr 315 mm pro drenáže budov šachtové prodloužení světlé hloubky 800 mm</t>
  </si>
  <si>
    <t>606330903</t>
  </si>
  <si>
    <t>895270031</t>
  </si>
  <si>
    <t>Proplachovací a kontrolní šachta z PVC-U vnější průměr 315 mm pro drenáže budov redukce DN 200/100-150</t>
  </si>
  <si>
    <t>-324807080</t>
  </si>
  <si>
    <t>895270067</t>
  </si>
  <si>
    <t>Příplatek k rourám proplachovací a kontrolní šachty z PVC-U vnější průměr 315 mm pro drenáže budov za uříznutí šachtové roury</t>
  </si>
  <si>
    <t>384787474</t>
  </si>
  <si>
    <t>895983319R</t>
  </si>
  <si>
    <t xml:space="preserve">Zřízení vpusti kanalizační dvorní </t>
  </si>
  <si>
    <t>-1295313283</t>
  </si>
  <si>
    <t>56231178</t>
  </si>
  <si>
    <t>vpusť dvorní litinový rám+fólie DN 110,160</t>
  </si>
  <si>
    <t>-486673517</t>
  </si>
  <si>
    <t>Ostatní konstrukce a práce, bourání</t>
  </si>
  <si>
    <t>949111112</t>
  </si>
  <si>
    <t>Montáž lešení lehkého kozového trubkového v do 1,9 m</t>
  </si>
  <si>
    <t>sada</t>
  </si>
  <si>
    <t>1910992741</t>
  </si>
  <si>
    <t>949111212</t>
  </si>
  <si>
    <t>Příplatek k lešení lehkému kozovému trubkovému v do 1,9 m za první a ZKD den použití</t>
  </si>
  <si>
    <t>-1019751257</t>
  </si>
  <si>
    <t>Poznámka k položce:_x000D_
Předpoklad použití 30 dní</t>
  </si>
  <si>
    <t>6*30 'Přepočtené koeficientem množství</t>
  </si>
  <si>
    <t>949111812</t>
  </si>
  <si>
    <t>Demontáž lešení lehkého kozového trubkového v do 1,9 m</t>
  </si>
  <si>
    <t>-1156421510</t>
  </si>
  <si>
    <t>952901111</t>
  </si>
  <si>
    <t>Vyčištění budov bytové a občanské výstavby při výšce podlaží do 4 m</t>
  </si>
  <si>
    <t>-1393587692</t>
  </si>
  <si>
    <t xml:space="preserve">Poznámka k položce:_x000D_
Vyčištění budovy před předáním do užívání_x000D_
_x000D_
V ceně jsou započteny náklady na zametení a umytí podlah, dlažeb, obkladů, schodů v místnostech, chodbách a schodištích, vyčištění a umytí oken, dveří s rámy, zárubněmi, umytí a vyčištění jiných zasklených a natíraných ploch a zařizovacích předmětů._x000D_
</t>
  </si>
  <si>
    <t>5,575*4,625</t>
  </si>
  <si>
    <t>1,050*0,450</t>
  </si>
  <si>
    <t>1,450*3,000</t>
  </si>
  <si>
    <t>3,000*6,000</t>
  </si>
  <si>
    <t>1,225*6,000</t>
  </si>
  <si>
    <t>1,050*0,250</t>
  </si>
  <si>
    <t>953961111</t>
  </si>
  <si>
    <t>Kotvy chemickým tmelem M 8 hl 80 mm do betonu, ŽB nebo kamene s vyvrtáním otvoru</t>
  </si>
  <si>
    <t>2105416268</t>
  </si>
  <si>
    <t xml:space="preserve">Poznámka k položce:_x000D_
1. V cenách jsou započteny i náklady na:_x000D_
a) rozměření, vrtání a spotřebu vrtáků. Pro velikost M 8 až M 30 jsou započteny náklady na vrtání příklepovými vrtáky,_x000D_
b) vyfoukání otvoru, přípravu kotev k uložení do otvorů, vyplnění kotevních otvorů tmelem nebo chemickou patronou včetně dodávky materiálu._x000D_
_x000D_
</t>
  </si>
  <si>
    <t>961044111</t>
  </si>
  <si>
    <t>Bourání základů z betonu prostého</t>
  </si>
  <si>
    <t>-1663573772</t>
  </si>
  <si>
    <t>Předpoklad bourání základů pod schodištěm</t>
  </si>
  <si>
    <t>962032230</t>
  </si>
  <si>
    <t>Bourání zdiva z cihel pálených nebo vápenopískových na MV nebo MVC do 1 m3</t>
  </si>
  <si>
    <t>-2029771348</t>
  </si>
  <si>
    <t>Schodišťové zdi</t>
  </si>
  <si>
    <t>2,700*2,000/2*0,300*2</t>
  </si>
  <si>
    <t>2,500*2,000/2*0,300</t>
  </si>
  <si>
    <t>963032819</t>
  </si>
  <si>
    <t>Bourání schodišťových stupňů cihelných</t>
  </si>
  <si>
    <t>26407466</t>
  </si>
  <si>
    <t>1,400*10</t>
  </si>
  <si>
    <t>1,250*11</t>
  </si>
  <si>
    <t>963053935</t>
  </si>
  <si>
    <t>Bourání ŽB schodišťových ramen monolitických zazděných oboustranně</t>
  </si>
  <si>
    <t>1244074340</t>
  </si>
  <si>
    <t xml:space="preserve">Předpoklad </t>
  </si>
  <si>
    <t>3,300*1,600</t>
  </si>
  <si>
    <t>3,200*1,450</t>
  </si>
  <si>
    <t>965046111</t>
  </si>
  <si>
    <t>Broušení stávajících betonových podlah úběr do 3 mm</t>
  </si>
  <si>
    <t>936603204</t>
  </si>
  <si>
    <t>Místnost 003</t>
  </si>
  <si>
    <t>6,000*1,225</t>
  </si>
  <si>
    <t>1,050*0,400</t>
  </si>
  <si>
    <t>Chodba - po odstranění dlažby</t>
  </si>
  <si>
    <t>965082941</t>
  </si>
  <si>
    <t>Odstranění násypů pod podlahami tl přes 200 mm</t>
  </si>
  <si>
    <t>1412402959</t>
  </si>
  <si>
    <t>Poznámka k položce:_x000D_
Násyp pod schodišťovými rameny</t>
  </si>
  <si>
    <t>2,300*1,700/2*1,400</t>
  </si>
  <si>
    <t>2,100*1,700/2*1,250</t>
  </si>
  <si>
    <t>971033161</t>
  </si>
  <si>
    <t>Vybourání otvorů ve zdivu cihelném D do 60 mm na MVC nebo MV tl do 600 mm</t>
  </si>
  <si>
    <t>1553243339</t>
  </si>
  <si>
    <t>Voda a kanalizace</t>
  </si>
  <si>
    <t>elektrorozvody</t>
  </si>
  <si>
    <t>plyn</t>
  </si>
  <si>
    <t>971033261</t>
  </si>
  <si>
    <t>Vybourání otvorů ve zdivu cihelném pl do 0,0225 m2 na MVC nebo MV tl do 600 mm</t>
  </si>
  <si>
    <t>1934098698</t>
  </si>
  <si>
    <t>974031122</t>
  </si>
  <si>
    <t>Vysekání rýh ve zdivu cihelném hl do 30 mm š do 70 mm</t>
  </si>
  <si>
    <t>-1075406231</t>
  </si>
  <si>
    <t>1,500+4,625+3,500+(2,500*6)+4,500+0,200+1,800</t>
  </si>
  <si>
    <t>5,500+(2,500*6)+3,000+5,500+1,800+0,200</t>
  </si>
  <si>
    <t>2,500+1,800</t>
  </si>
  <si>
    <t>1,500+0,500+1,800</t>
  </si>
  <si>
    <t>974031132</t>
  </si>
  <si>
    <t>Vysekání rýh ve zdivu cihelném hl do 50 mm š do 70 mm</t>
  </si>
  <si>
    <t>270591181</t>
  </si>
  <si>
    <t>Pro vodu</t>
  </si>
  <si>
    <t>2,000+0,700+0,500</t>
  </si>
  <si>
    <t>1,100+1,000+0,300</t>
  </si>
  <si>
    <t>974031142</t>
  </si>
  <si>
    <t>Vysekání rýh ve zdivu cihelném hl do 70 mm š do 70 mm</t>
  </si>
  <si>
    <t>-312745200</t>
  </si>
  <si>
    <t>Pro kanalizaci</t>
  </si>
  <si>
    <t>1,800</t>
  </si>
  <si>
    <t>1,000+0,800+0,200</t>
  </si>
  <si>
    <t>974031153</t>
  </si>
  <si>
    <t>Vysekání rýh ve zdivu cihelném hl do 100 mm š do 100 mm</t>
  </si>
  <si>
    <t>506704452</t>
  </si>
  <si>
    <t>0,600</t>
  </si>
  <si>
    <t>974042553</t>
  </si>
  <si>
    <t>Vysekání rýh v dlažbě betonové nebo jiné monolitické hl do 100 mm š do 100 mm</t>
  </si>
  <si>
    <t>1258059871</t>
  </si>
  <si>
    <t>1,450</t>
  </si>
  <si>
    <t>974042575</t>
  </si>
  <si>
    <t>Vysekání rýh v dlažbě betonové nebo jiné monolitické hl do 200 mm š do 200 mm</t>
  </si>
  <si>
    <t>-1028520928</t>
  </si>
  <si>
    <t>64</t>
  </si>
  <si>
    <t>978015391</t>
  </si>
  <si>
    <t>Otlučení (osekání) vnější vápenné nebo vápenocementové omítky stupně členitosti 1 a 2 do 100%</t>
  </si>
  <si>
    <t>372434623</t>
  </si>
  <si>
    <t>(4,625+5,575)*2*2,825</t>
  </si>
  <si>
    <t>(3,000+6,000)*2*2,825</t>
  </si>
  <si>
    <t>985131311</t>
  </si>
  <si>
    <t>Ruční dočištění ploch stěn, rubu kleneb a podlah ocelových kartáči</t>
  </si>
  <si>
    <t>290198441</t>
  </si>
  <si>
    <t>Poznámka k položce:_x000D_
Očištění venkovní stěny dílen pro provedení izolace</t>
  </si>
  <si>
    <t>Obvodová zeď dílen</t>
  </si>
  <si>
    <t>1,800*13,875</t>
  </si>
  <si>
    <t>Dlažba chodby</t>
  </si>
  <si>
    <t>997</t>
  </si>
  <si>
    <t>Přesun sutě</t>
  </si>
  <si>
    <t>997013211</t>
  </si>
  <si>
    <t>Vnitrostaveništní doprava suti a vybouraných hmot pro budovy v do 6 m ručně</t>
  </si>
  <si>
    <t>-1708238952</t>
  </si>
  <si>
    <t>Poznámka k položce:_x000D_
V cenách jsou započteny i náklady na:_x000D_
a) vodorovnou dopravu na uvedenou vzdálenost,_x000D_
b) svislou dopravu pro uvedenou výšku budovy,_x000D_
c) naložení na vodorovný dopravní prostředek pro odvoz na skládku nebo meziskládku,_x000D_
d) náklady na rozhrnutí a urovnání suti na dopravním prostředku</t>
  </si>
  <si>
    <t>997013501</t>
  </si>
  <si>
    <t>Odvoz suti a vybouraných hmot na skládku nebo meziskládku do 1 km se složením</t>
  </si>
  <si>
    <t>-899462459</t>
  </si>
  <si>
    <t>Poznámka k položce:_x000D_
Předpoklad vzdálenosti skládky do 10 km</t>
  </si>
  <si>
    <t>997013509</t>
  </si>
  <si>
    <t>Příplatek k odvozu suti a vybouraných hmot na skládku ZKD 1 km přes 1 km</t>
  </si>
  <si>
    <t>-1628262203</t>
  </si>
  <si>
    <t>57,076*9 'Přepočtené koeficientem množství</t>
  </si>
  <si>
    <t>997013601</t>
  </si>
  <si>
    <t>Poplatek za uložení na skládce (skládkovné) stavebního odpadu betonového kód odpadu 17 01 01</t>
  </si>
  <si>
    <t>-1392170309</t>
  </si>
  <si>
    <t>13,911+5,600+3,168+0,032+0,128</t>
  </si>
  <si>
    <t>997013602</t>
  </si>
  <si>
    <t>Poplatek za uložení na skládce (skládkovné) stavebního odpadu železobetonového kód odpadu 17 01 01</t>
  </si>
  <si>
    <t>800618852</t>
  </si>
  <si>
    <t>5,184+3,571</t>
  </si>
  <si>
    <t>997013603</t>
  </si>
  <si>
    <t>Poplatek za uložení na skládce (skládkovné) stavebního odpadu cihelného kód odpadu 17 01 02</t>
  </si>
  <si>
    <t>-305810696</t>
  </si>
  <si>
    <t>4,266+2,109+0,026+0,096+0,281+0,034+0,011</t>
  </si>
  <si>
    <t>997013607</t>
  </si>
  <si>
    <t>Poplatek za uložení na skládce (skládkovné) stavebního odpadu keramického kód odpadu 17 01 03</t>
  </si>
  <si>
    <t>2093158239</t>
  </si>
  <si>
    <t>0,019</t>
  </si>
  <si>
    <t>997013631</t>
  </si>
  <si>
    <t>Poplatek za uložení na skládce (skládkovné) stavebního odpadu směsného kód odpadu 17 09 04</t>
  </si>
  <si>
    <t>369838874</t>
  </si>
  <si>
    <t>9,784+0,020+0,026+0,050+0,020+0,150</t>
  </si>
  <si>
    <t>997013655</t>
  </si>
  <si>
    <t>Poplatek za uložení na skládce (skládkovné) zeminy a kamení kód odpadu 17 05 04</t>
  </si>
  <si>
    <t>-1115851831</t>
  </si>
  <si>
    <t>6,955</t>
  </si>
  <si>
    <t>29,324*2,000</t>
  </si>
  <si>
    <t>997013811</t>
  </si>
  <si>
    <t>Poplatek za uložení na skládce (skládkovné) stavebního odpadu dřevěného kód odpadu 17 02 01</t>
  </si>
  <si>
    <t>205157835</t>
  </si>
  <si>
    <t>0,105+0,970+0,464+0,023</t>
  </si>
  <si>
    <t>997013814</t>
  </si>
  <si>
    <t>Poplatek za uložení na skládce (skládkovné) stavebního odpadu izolací kód odpadu 17 06 04</t>
  </si>
  <si>
    <t>-1751794315</t>
  </si>
  <si>
    <t>0,072</t>
  </si>
  <si>
    <t>998</t>
  </si>
  <si>
    <t>Přesun hmot</t>
  </si>
  <si>
    <t>998011001</t>
  </si>
  <si>
    <t>Přesun hmot pro budovy zděné v do 6 m</t>
  </si>
  <si>
    <t>-2071942665</t>
  </si>
  <si>
    <t>PSV</t>
  </si>
  <si>
    <t>Práce a dodávky PSV</t>
  </si>
  <si>
    <t>711</t>
  </si>
  <si>
    <t>Izolace proti vodě, vlhkosti a plynům</t>
  </si>
  <si>
    <t>711161222</t>
  </si>
  <si>
    <t>Izolace proti zemní vlhkosti nopovou fólií s textilií svislá, nopek v 8,0 mm, tl do 0,6 mm</t>
  </si>
  <si>
    <t>-1178920917</t>
  </si>
  <si>
    <t>711161383</t>
  </si>
  <si>
    <t>Izolace proti zemní vlhkosti nopovou fólií ukončení horní lištou</t>
  </si>
  <si>
    <t>1106069316</t>
  </si>
  <si>
    <t>13,850</t>
  </si>
  <si>
    <t>Poznámka k položce:_x000D_
Podlaha místností</t>
  </si>
  <si>
    <t>4,625*5,575</t>
  </si>
  <si>
    <t>28322092</t>
  </si>
  <si>
    <t>fólie hydroizolační zemní mPVC tl 3mm</t>
  </si>
  <si>
    <t>711462103</t>
  </si>
  <si>
    <t>Provedení izolace proti tlakové vodě svislé fólií přilepenou v plné ploše</t>
  </si>
  <si>
    <t>-1329056904</t>
  </si>
  <si>
    <t>(4,625+5,575)*2*0,060</t>
  </si>
  <si>
    <t>(3,000+6,000)*2*0,060</t>
  </si>
  <si>
    <t>-782633465</t>
  </si>
  <si>
    <t>2,304*1,2 'Přepočtené koeficientem množství</t>
  </si>
  <si>
    <t>998711201</t>
  </si>
  <si>
    <t>Přesun hmot procentní pro izolace proti vodě, vlhkosti a plynům v objektech v do 6 m</t>
  </si>
  <si>
    <t>%</t>
  </si>
  <si>
    <t>-1794307536</t>
  </si>
  <si>
    <t>721</t>
  </si>
  <si>
    <t>Zdravotechnika - vnitřní kanalizace</t>
  </si>
  <si>
    <t>721110802R</t>
  </si>
  <si>
    <t>Demontáž stávající kanalizace</t>
  </si>
  <si>
    <t>soubor</t>
  </si>
  <si>
    <t>592535251</t>
  </si>
  <si>
    <t>721171903</t>
  </si>
  <si>
    <t>Potrubí z PP vsazení odbočky do hrdla DN 50</t>
  </si>
  <si>
    <t>-1685909298</t>
  </si>
  <si>
    <t>721171905</t>
  </si>
  <si>
    <t>Potrubí z PP vsazení odbočky do hrdla DN 110</t>
  </si>
  <si>
    <t>1615584745</t>
  </si>
  <si>
    <t>721171916</t>
  </si>
  <si>
    <t>Potrubí z PP propojení potrubí DN 125</t>
  </si>
  <si>
    <t>-1746213502</t>
  </si>
  <si>
    <t>721175001</t>
  </si>
  <si>
    <t>Potrubí kanalizační plastové připojovací odhlučněné dvouvrstvé DN 50</t>
  </si>
  <si>
    <t>-231276115</t>
  </si>
  <si>
    <t>2,200</t>
  </si>
  <si>
    <t>2,000</t>
  </si>
  <si>
    <t>721175011</t>
  </si>
  <si>
    <t>Potrubí kanalizační plastové odpadní odhlučněné dvouvrstvé DN 70</t>
  </si>
  <si>
    <t>353627827</t>
  </si>
  <si>
    <t>721175021</t>
  </si>
  <si>
    <t>Potrubí kanalizační plastové svodné odhlučněné dvouvrstvé DN 100</t>
  </si>
  <si>
    <t>277311002</t>
  </si>
  <si>
    <t>1,500</t>
  </si>
  <si>
    <t>721210823</t>
  </si>
  <si>
    <t>Demontáž vpustí střešních DN 125</t>
  </si>
  <si>
    <t>-918964457</t>
  </si>
  <si>
    <t>Poznámka k položce:_x000D_
Vpusť v atriu</t>
  </si>
  <si>
    <t>721290111</t>
  </si>
  <si>
    <t>Zkouška těsnosti potrubí kanalizace vodou do DN 125</t>
  </si>
  <si>
    <t>-576404607</t>
  </si>
  <si>
    <t>4,200+0,600+1,500</t>
  </si>
  <si>
    <t>998721201</t>
  </si>
  <si>
    <t>Přesun hmot procentní pro vnitřní kanalizace v objektech v do 6 m</t>
  </si>
  <si>
    <t>-1669159985</t>
  </si>
  <si>
    <t>722</t>
  </si>
  <si>
    <t>Zdravotechnika - vnitřní vodovod</t>
  </si>
  <si>
    <t>722110811R</t>
  </si>
  <si>
    <t>Demontáž stávajícího vodovodu</t>
  </si>
  <si>
    <t>-1821153369</t>
  </si>
  <si>
    <t>722174021</t>
  </si>
  <si>
    <t>Potrubí vodovodní plastové PPR svar polyfuze PN 20 D 16 x 2,7 mm</t>
  </si>
  <si>
    <t>653683229</t>
  </si>
  <si>
    <t>0,200+0,600+1,600+0,600+0,600+1,800</t>
  </si>
  <si>
    <t>0,200+0,600+0,600+1,000</t>
  </si>
  <si>
    <t>722181221</t>
  </si>
  <si>
    <t>Ochrana vodovodního potrubí přilepenými termoizolačními trubicemi z PE tl do 9 mm DN do 22 mm</t>
  </si>
  <si>
    <t>1297344255</t>
  </si>
  <si>
    <t>722220111</t>
  </si>
  <si>
    <t>Nástěnka pro výtokový ventil G 1/2 s jedním závitem</t>
  </si>
  <si>
    <t>550139243</t>
  </si>
  <si>
    <t>722230101</t>
  </si>
  <si>
    <t>Ventil přímý G 1/2 se dvěma závity</t>
  </si>
  <si>
    <t>-1362337576</t>
  </si>
  <si>
    <t>722232171</t>
  </si>
  <si>
    <t>Kohout kulový rohový G 1/2 PN 42 do 185°C plnoprůtokový s vnějším a vnitřním závitem</t>
  </si>
  <si>
    <t>68363334</t>
  </si>
  <si>
    <t>722290234</t>
  </si>
  <si>
    <t>Proplach a dezinfekce vodovodního potrubí do DN 80</t>
  </si>
  <si>
    <t>1872851704</t>
  </si>
  <si>
    <t>Poznámka k položce:_x000D_
Včetně zkouška těsnosti_x000D_
_x000D_
1) v ceně je započteno i dodání vody, uzavření a zabezpečení konců potrubí_x000D_
2) v ceně je započteno i dodání desinfekčního prostředku.</t>
  </si>
  <si>
    <t>998722201</t>
  </si>
  <si>
    <t>Přesun hmot procentní pro vnitřní vodovod v objektech v do 6 m</t>
  </si>
  <si>
    <t>-459524690</t>
  </si>
  <si>
    <t>723</t>
  </si>
  <si>
    <t>Zdravotechnika - vnitřní plynovod</t>
  </si>
  <si>
    <t>723150303R</t>
  </si>
  <si>
    <t xml:space="preserve">Potrubí ocelové hladké černé bezešvé spojované svařováním tvářené za tepla </t>
  </si>
  <si>
    <t>-716354882</t>
  </si>
  <si>
    <t>11,500+2,800+2,800+4,000</t>
  </si>
  <si>
    <t>723160200R</t>
  </si>
  <si>
    <t>Přípojení nového rozvodu plynu na stávající rozvod</t>
  </si>
  <si>
    <t>738598017</t>
  </si>
  <si>
    <t>723230102</t>
  </si>
  <si>
    <t>Kulový uzávěr přímý PN 5 G 1/2 FF s protipožární armaturou a 2x vnitřním závitem</t>
  </si>
  <si>
    <t>2078181536</t>
  </si>
  <si>
    <t>723232122</t>
  </si>
  <si>
    <t>Regulátor tlaku plynu nízkotlaký G 1/2 pro zemní plyn</t>
  </si>
  <si>
    <t>1755950655</t>
  </si>
  <si>
    <t>998723201</t>
  </si>
  <si>
    <t>Přesun hmot procentní pro vnitřní plynovod v objektech v do 6 m</t>
  </si>
  <si>
    <t>2005170916</t>
  </si>
  <si>
    <t>725</t>
  </si>
  <si>
    <t>Zdravotechnika - zařizovací předměty</t>
  </si>
  <si>
    <t>725210821</t>
  </si>
  <si>
    <t>Demontáž umyvadel bez výtokových armatur</t>
  </si>
  <si>
    <t>-1772704684</t>
  </si>
  <si>
    <t>725211645</t>
  </si>
  <si>
    <t>588734715</t>
  </si>
  <si>
    <t>Poznámka k položce:_x000D_
Dodáním včetně skříňky pod umyvadlo_x000D_
Deska pod umyvadlo specifikována v truhlářských konstrukcích</t>
  </si>
  <si>
    <t>725539201</t>
  </si>
  <si>
    <t>Montáž ohřívačů zásobníkových závěsných tlakových do 15 litrů</t>
  </si>
  <si>
    <t>-706872802</t>
  </si>
  <si>
    <t>54132287</t>
  </si>
  <si>
    <t>ohřívač vody elektrický tlakový pod umyvadlo 10L 2kW</t>
  </si>
  <si>
    <t>-1685483678</t>
  </si>
  <si>
    <t>725822611</t>
  </si>
  <si>
    <t>Baterie umyvadlová stojánková páková bez výpusti</t>
  </si>
  <si>
    <t>276022812</t>
  </si>
  <si>
    <t>725861101</t>
  </si>
  <si>
    <t>Zápachová uzávěrka pro umyvadla DN 32</t>
  </si>
  <si>
    <t>1147048508</t>
  </si>
  <si>
    <t>998725201</t>
  </si>
  <si>
    <t>Přesun hmot procentní pro zařizovací předměty v objektech v do 6 m</t>
  </si>
  <si>
    <t>-622148931</t>
  </si>
  <si>
    <t>741</t>
  </si>
  <si>
    <t>Elektroinstalace - silnoproud</t>
  </si>
  <si>
    <t>741110041</t>
  </si>
  <si>
    <t>Montáž trubka plastová ohebná D přes 11 do 23 mm uložená pevně</t>
  </si>
  <si>
    <t>-2089484246</t>
  </si>
  <si>
    <t>1,500+4,625+5,300+(2,500*6)+4,500+0,600</t>
  </si>
  <si>
    <t>0,200+1,800+2,000*0,600</t>
  </si>
  <si>
    <t>1,500+2,500+0,600</t>
  </si>
  <si>
    <t>5,500+(2,500*5)+3,000+5,500+0,600</t>
  </si>
  <si>
    <t>5,500+2,500+0,600</t>
  </si>
  <si>
    <t>0,200+1,800+1,000+0,600</t>
  </si>
  <si>
    <t>1,000+0,600+2,500</t>
  </si>
  <si>
    <t>2,500+1,800+0,400</t>
  </si>
  <si>
    <t>(1,500+0,800+1,450)*3</t>
  </si>
  <si>
    <t>1,500+1,000+1,450</t>
  </si>
  <si>
    <t>34571062</t>
  </si>
  <si>
    <t>trubka elektroinstalační ohebná z PVC (ČSN)2316</t>
  </si>
  <si>
    <t>-1266879146</t>
  </si>
  <si>
    <t>106,425*1,1 'Přepočtené koeficientem množství</t>
  </si>
  <si>
    <t>741110501</t>
  </si>
  <si>
    <t>Montáž lišta a kanálek protahovací šířky do 60 mm</t>
  </si>
  <si>
    <t>-124355759</t>
  </si>
  <si>
    <t>9,000+8,000</t>
  </si>
  <si>
    <t>34571001</t>
  </si>
  <si>
    <t>lišta elektroinstalační hranatá 15x10</t>
  </si>
  <si>
    <t>816310693</t>
  </si>
  <si>
    <t>741111800R</t>
  </si>
  <si>
    <t>Demontáž stávající elektroinstalace včetně vypínačů, osvětlení atd.</t>
  </si>
  <si>
    <t>-134838967</t>
  </si>
  <si>
    <t>741112001</t>
  </si>
  <si>
    <t>Montáž krabice zapuštěná plastová kruhová</t>
  </si>
  <si>
    <t>-1367924004</t>
  </si>
  <si>
    <t>34571521</t>
  </si>
  <si>
    <t>krabice univerzální rozvodná z PH s víčkem a svorkovnicí krabicovou šroubovací s vodiči 12x4mm2 D 73,5mmx43mm</t>
  </si>
  <si>
    <t>1881612972</t>
  </si>
  <si>
    <t>34571512</t>
  </si>
  <si>
    <t>krabice přístrojová instalační 500V, 71x71x42mm</t>
  </si>
  <si>
    <t>-681759984</t>
  </si>
  <si>
    <t>741112051</t>
  </si>
  <si>
    <t>Montáž krabice lištová plastová odbočná</t>
  </si>
  <si>
    <t>-1520043105</t>
  </si>
  <si>
    <t>1870111588</t>
  </si>
  <si>
    <t>741122122</t>
  </si>
  <si>
    <t>Montáž kabel Cu plný kulatý žíla 3x1,5 až 6 mm2 zatažený v trubkách (CYKY)</t>
  </si>
  <si>
    <t>-1779893605</t>
  </si>
  <si>
    <t>0,200+1,800+2,000+0,600</t>
  </si>
  <si>
    <t>2,500+1,500+0,600</t>
  </si>
  <si>
    <t>2,500+1,000+0,600</t>
  </si>
  <si>
    <t>2,500+1,800+0,400+0,400</t>
  </si>
  <si>
    <t>1,500+1,500+1,000+1,450</t>
  </si>
  <si>
    <t>34111030</t>
  </si>
  <si>
    <t>kabel silový s Cu jádrem 1kV 3x1,5mm2</t>
  </si>
  <si>
    <t>1557790153</t>
  </si>
  <si>
    <t>95,575-12,350</t>
  </si>
  <si>
    <t>83,225*1,2 'Přepočtené koeficientem množství</t>
  </si>
  <si>
    <t>34111036</t>
  </si>
  <si>
    <t>kabel silový s Cu jádrem 1kV 3x2,5mm2</t>
  </si>
  <si>
    <t>1526959895</t>
  </si>
  <si>
    <t>12,350</t>
  </si>
  <si>
    <t>26,5*1,2 'Přepočtené koeficientem množství</t>
  </si>
  <si>
    <t>741122211</t>
  </si>
  <si>
    <t>Montáž kabel Cu plný kulatý žíla 3x1,5 až 6 mm2 uložený volně (CYKY)</t>
  </si>
  <si>
    <t>-1637572373</t>
  </si>
  <si>
    <t>1,000+2,300+4,000</t>
  </si>
  <si>
    <t>3,000+2,000+4,000</t>
  </si>
  <si>
    <t>0,700+2,000</t>
  </si>
  <si>
    <t>0,600+3,000</t>
  </si>
  <si>
    <t>355054372</t>
  </si>
  <si>
    <t>741130001</t>
  </si>
  <si>
    <t>Ukončení vodič izolovaný do 2,5mm2 v rozváděči nebo na přístroji</t>
  </si>
  <si>
    <t>1976515517</t>
  </si>
  <si>
    <t>7+4+1</t>
  </si>
  <si>
    <t>4+2+2</t>
  </si>
  <si>
    <t>2+2</t>
  </si>
  <si>
    <t>741130021</t>
  </si>
  <si>
    <t>Ukončení vodič izolovaný do 2,5 mm2 na svorkovnici</t>
  </si>
  <si>
    <t>481694826</t>
  </si>
  <si>
    <t>18+7+2</t>
  </si>
  <si>
    <t>8+3</t>
  </si>
  <si>
    <t>20+7+2</t>
  </si>
  <si>
    <t>4+3</t>
  </si>
  <si>
    <t>741210200R</t>
  </si>
  <si>
    <t>Úprava rozváděče s doplněním jističů a zapojením vodičů</t>
  </si>
  <si>
    <t>-1136379233</t>
  </si>
  <si>
    <t>741310001</t>
  </si>
  <si>
    <t>Montáž vypínač nástěnný 1-jednopólový prostředí normální</t>
  </si>
  <si>
    <t>1901900597</t>
  </si>
  <si>
    <t>34536700</t>
  </si>
  <si>
    <t>rámeček pro spínače a zásuvky 3901A-B10 jednonásobný</t>
  </si>
  <si>
    <t>1611496247</t>
  </si>
  <si>
    <t>34535512</t>
  </si>
  <si>
    <t>spínač jednopólový 10A bílý</t>
  </si>
  <si>
    <t>2131471936</t>
  </si>
  <si>
    <t>34535573</t>
  </si>
  <si>
    <t>spínač řazení 5 10A bílý</t>
  </si>
  <si>
    <t>-1000382013</t>
  </si>
  <si>
    <t>741313044</t>
  </si>
  <si>
    <t>Montáž zásuvka (polo)zapuštěná šroubové připojení 2x(2P + PE) dvojnásobná šikmá</t>
  </si>
  <si>
    <t>719499109</t>
  </si>
  <si>
    <t>34555120.1</t>
  </si>
  <si>
    <t>zásuvka 2násobná šikmá 16A 5513A-C02357B bílá</t>
  </si>
  <si>
    <t>180976956</t>
  </si>
  <si>
    <t>741372151</t>
  </si>
  <si>
    <t>Montáž svítidlo LED průmyslové závěsné lampa</t>
  </si>
  <si>
    <t>-911085063</t>
  </si>
  <si>
    <t>8500525154.1</t>
  </si>
  <si>
    <t>Svítidlo LED Trevos FUTURA 2.4ft VP Al 6400/840</t>
  </si>
  <si>
    <t>420624883</t>
  </si>
  <si>
    <t>Poznámka k položce:_x000D_
hmotnost: 1,9 kg , materiál: polykarbonát , Příkon: 30 W , krytí: IP 66 , délka: 1272 mm , světelný tok: 3920 lm , barva světla: 4000 K , životnost: 50000 h , index podání barev: &amp;gt; 80</t>
  </si>
  <si>
    <t>8500525156.1</t>
  </si>
  <si>
    <t>Svítidlo LED Trevos FUTURA 2.4ft VP Al 5200/840</t>
  </si>
  <si>
    <t>-244193051</t>
  </si>
  <si>
    <t>Poznámka k položce:_x000D_
hmotnost: 1,9 kg , materiál: polykarbonát , Příkon: 43 W , krytí: IP 66 , délka: 1272 mm , světelný tok: 5650 lm , barva světla: 4000 K , životnost: 50000 h , index podání barev: &amp;gt; 80</t>
  </si>
  <si>
    <t>741810001</t>
  </si>
  <si>
    <t>Celková prohlídka elektrického rozvodu a zařízení do 100 000,- Kč</t>
  </si>
  <si>
    <t>942544638</t>
  </si>
  <si>
    <t>998741201</t>
  </si>
  <si>
    <t>Přesun hmot procentní pro silnoproud v objektech v do 6 m</t>
  </si>
  <si>
    <t>-2027499092</t>
  </si>
  <si>
    <t>762</t>
  </si>
  <si>
    <t>Konstrukce tesařské</t>
  </si>
  <si>
    <t>762083122</t>
  </si>
  <si>
    <t>Impregnace řeziva proti dřevokaznému hmyzu, houbám a plísním máčením třída ohrožení 3 a 4</t>
  </si>
  <si>
    <t>-638599207</t>
  </si>
  <si>
    <t>11,500*0,035</t>
  </si>
  <si>
    <t>0,106</t>
  </si>
  <si>
    <t>0,453</t>
  </si>
  <si>
    <t>762211140</t>
  </si>
  <si>
    <t>Montáž schodiště a lávky</t>
  </si>
  <si>
    <t>-1446698020</t>
  </si>
  <si>
    <t>10*1,200</t>
  </si>
  <si>
    <t>8,500</t>
  </si>
  <si>
    <t>3820150291.1</t>
  </si>
  <si>
    <t>Terasové prkno  Thermowood</t>
  </si>
  <si>
    <t>-1137648939</t>
  </si>
  <si>
    <t>Poznámka k položce:_x000D_
Šířka: 140 mm , délka: 3,9 m , materiál: Thermowood Borovice , výška: 26 mm , objemová hmotnost: 450 kg/m3</t>
  </si>
  <si>
    <t>10*0,250*1,200</t>
  </si>
  <si>
    <t>3,500*1,000</t>
  </si>
  <si>
    <t>5,000*1,000</t>
  </si>
  <si>
    <t>60512130</t>
  </si>
  <si>
    <t>hranol stavební řezivo průřezu do 224cm2 do dl 6m</t>
  </si>
  <si>
    <t>988089800</t>
  </si>
  <si>
    <t>0,140*0,140*1,800*3</t>
  </si>
  <si>
    <t>60512135</t>
  </si>
  <si>
    <t>hranol stavební řezivo průřezu do 288cm2 do dl 6m</t>
  </si>
  <si>
    <t>2019989843</t>
  </si>
  <si>
    <t>0,140*0,180*5,000*2</t>
  </si>
  <si>
    <t>0,140*0,180*4,500</t>
  </si>
  <si>
    <t>0,140*0,180*3,500</t>
  </si>
  <si>
    <t>762222141</t>
  </si>
  <si>
    <t>Montáž zábradlí rovného osové vzdálenosti sloupků do 1500 mm</t>
  </si>
  <si>
    <t>225901875</t>
  </si>
  <si>
    <t>1,000+3,500+3,200+3,000</t>
  </si>
  <si>
    <t>55342200.1</t>
  </si>
  <si>
    <t>zábradlí dřevěné impregnované</t>
  </si>
  <si>
    <t>-704767393</t>
  </si>
  <si>
    <t>762512245</t>
  </si>
  <si>
    <t>Montáž podlahové kce podkladové z desek dřevotřískových nebo cementotřískových šroubovaných na dřevo</t>
  </si>
  <si>
    <t>-1623282008</t>
  </si>
  <si>
    <t>(4,625+5,375)*2*0,100</t>
  </si>
  <si>
    <t>60726282</t>
  </si>
  <si>
    <t>deska dřevoštěpková OSB 3 P+D broušená tl 15mm</t>
  </si>
  <si>
    <t>432311092</t>
  </si>
  <si>
    <t>762512261</t>
  </si>
  <si>
    <t>Montáž podlahové kce podkladového roštu</t>
  </si>
  <si>
    <t>-1992979738</t>
  </si>
  <si>
    <t>60512125</t>
  </si>
  <si>
    <t>hranol stavební řezivo průřezu do 120cm2 do dl 6m</t>
  </si>
  <si>
    <t>1161665545</t>
  </si>
  <si>
    <t>762522811</t>
  </si>
  <si>
    <t>Demontáž podlah s polštáři z prken tloušťky do 32 mm</t>
  </si>
  <si>
    <t>1466877364</t>
  </si>
  <si>
    <t>Místnost 001</t>
  </si>
  <si>
    <t>998762201</t>
  </si>
  <si>
    <t>Přesun hmot procentní pro kce tesařské v objektech v do 6 m</t>
  </si>
  <si>
    <t>1543545112</t>
  </si>
  <si>
    <t>764</t>
  </si>
  <si>
    <t>Konstrukce klempířské</t>
  </si>
  <si>
    <t>764246403</t>
  </si>
  <si>
    <t>Oplechování parapetů rovných mechanicky kotvené z TiZn předzvětralého plechu rš 250 mm</t>
  </si>
  <si>
    <t>906444820</t>
  </si>
  <si>
    <t>okno do skladu zahradního nábytku</t>
  </si>
  <si>
    <t>1,100</t>
  </si>
  <si>
    <t>764246405</t>
  </si>
  <si>
    <t>Oplechování parapetů rovných mechanicky kotvené z TiZn předzvětralého plechu rš 400 mm</t>
  </si>
  <si>
    <t>731024987</t>
  </si>
  <si>
    <t>okna do místností 0.01, 0.02 a 0.03</t>
  </si>
  <si>
    <t>4*1,150</t>
  </si>
  <si>
    <t>998764201</t>
  </si>
  <si>
    <t>Přesun hmot procentní pro konstrukce klempířské v objektech v do 6 m</t>
  </si>
  <si>
    <t>1296556845</t>
  </si>
  <si>
    <t>766</t>
  </si>
  <si>
    <t>Konstrukce truhlářské</t>
  </si>
  <si>
    <t>766621211</t>
  </si>
  <si>
    <t>Montáž dřevěných oken plochy přes 1 m2 otevíravých výšky do 1,5 m s rámem do zdiva</t>
  </si>
  <si>
    <t>1307033899</t>
  </si>
  <si>
    <t>Sklad zahradního nábytku</t>
  </si>
  <si>
    <t>1,100*1,250</t>
  </si>
  <si>
    <t>61110011.1</t>
  </si>
  <si>
    <t>okno dřevěné otevíravé/sklopné přes plochu 1m2 do v 1,5m - atyp</t>
  </si>
  <si>
    <t>-1606726454</t>
  </si>
  <si>
    <t>766660100R</t>
  </si>
  <si>
    <t>Dodávka a montáž dveří včetně zárubně - atyp</t>
  </si>
  <si>
    <t>964896879</t>
  </si>
  <si>
    <t xml:space="preserve">Poznámka k položce:_x000D_
Dveře do skladu zahradního nábytku - před výrobou nutno zaměřit!!!_x000D_
_x000D_
1) vzhled dveří podle stávajících dveří na objektu_x000D_
_x000D_
</t>
  </si>
  <si>
    <t>766661910R</t>
  </si>
  <si>
    <t>1341916560</t>
  </si>
  <si>
    <t>Poznámka k položce:_x000D_
1) vyvěšení a zpštné zavěšení dveřních křídel_x000D_
2) odstranění starých nátěrů z dveřních křídel, zárubní a nadsvětlíků_x000D_
3) výměna poškozených prvků, tmelení a další práce potřebné k oipravě dveřních křídel, zárubní a nadsvětlíků_x000D_
4) nové nátěry dveřních křídel, zárubní a nadsvětlíků_x000D_
5) výměna zámků a ostatního kování v četně dodávky materiálu_x000D_
6) ostatní práce potřebné k řádnému dokončení díla</t>
  </si>
  <si>
    <t>1,450*2,500*2</t>
  </si>
  <si>
    <t>1,050*2,500*3</t>
  </si>
  <si>
    <t>766693411</t>
  </si>
  <si>
    <t>Montáž umyvadlové desky bez výřezu délky do 1000 mm</t>
  </si>
  <si>
    <t>1319789161</t>
  </si>
  <si>
    <t>60722275</t>
  </si>
  <si>
    <t>deska dřevotřísková laminovaná dřevěný dekor 2070x2800mm tl 38mm</t>
  </si>
  <si>
    <t>531414860</t>
  </si>
  <si>
    <t>0,64*0,6 'Přepočtené koeficientem množství</t>
  </si>
  <si>
    <t>766693421</t>
  </si>
  <si>
    <t>Příplatek k montáži umyvadlové desky za vyřezání otvoru pro umyvadlo</t>
  </si>
  <si>
    <t>1093754904</t>
  </si>
  <si>
    <t>766693422</t>
  </si>
  <si>
    <t>Příplatek k montáži umyvadlové desky za vyvrtání otvoru pro baterii</t>
  </si>
  <si>
    <t>-133212983</t>
  </si>
  <si>
    <t>766694111</t>
  </si>
  <si>
    <t>Montáž parapetních desek dřevěných nebo plastových šířky do 30 cm délky do 1,0 m</t>
  </si>
  <si>
    <t>-494180636</t>
  </si>
  <si>
    <t>60794103</t>
  </si>
  <si>
    <t>deska parapetní dřevotřísková vnitřní 300x1000mm</t>
  </si>
  <si>
    <t>169948038</t>
  </si>
  <si>
    <t>766694112</t>
  </si>
  <si>
    <t>Montáž parapetních desek dřevěných nebo plastových šířky do 30 cm délky do 1,6 m</t>
  </si>
  <si>
    <t>-382561124</t>
  </si>
  <si>
    <t>Místnosti 0.01, 0.02 a sklad zahrad. nábytku</t>
  </si>
  <si>
    <t>60794103.1</t>
  </si>
  <si>
    <t>deska parapetní dřevotřísková vnitřní šířky 300mm</t>
  </si>
  <si>
    <t>-6906409</t>
  </si>
  <si>
    <t>60794100.1</t>
  </si>
  <si>
    <t>deska parapetní dřevotřísková vnitřní šířka 150mm</t>
  </si>
  <si>
    <t>-1038121793</t>
  </si>
  <si>
    <t>Sklad zahrad. nábytku</t>
  </si>
  <si>
    <t>1.100</t>
  </si>
  <si>
    <t>998766201</t>
  </si>
  <si>
    <t>Přesun hmot procentní pro konstrukce truhlářské v objektech v do 6 m</t>
  </si>
  <si>
    <t>475048016</t>
  </si>
  <si>
    <t>767</t>
  </si>
  <si>
    <t>Konstrukce zámečnické</t>
  </si>
  <si>
    <t>767810121</t>
  </si>
  <si>
    <t>Montáž mřížek větracích kruhových průměru do 100 mm</t>
  </si>
  <si>
    <t>-1951929967</t>
  </si>
  <si>
    <t>55341432</t>
  </si>
  <si>
    <t>mřížka větrací nerezová kruhová se síťovinou 75mm</t>
  </si>
  <si>
    <t>682608763</t>
  </si>
  <si>
    <t>771</t>
  </si>
  <si>
    <t>Podlahy z dlaždic</t>
  </si>
  <si>
    <t>771531105</t>
  </si>
  <si>
    <t>Příplatek k cenám montáže podlahy z dlaždic cihelných za dvojnásobný ochranný voskový nátěr</t>
  </si>
  <si>
    <t>1177176781</t>
  </si>
  <si>
    <t>776</t>
  </si>
  <si>
    <t>Podlahy povlakové</t>
  </si>
  <si>
    <t>776111112</t>
  </si>
  <si>
    <t>Broušení betonového podkladu povlakových podlah</t>
  </si>
  <si>
    <t>-1606069819</t>
  </si>
  <si>
    <t>776111311</t>
  </si>
  <si>
    <t>Vysátí podkladu povlakových podlah</t>
  </si>
  <si>
    <t>1133099600</t>
  </si>
  <si>
    <t>776121321</t>
  </si>
  <si>
    <t>Vodou ředitelná penetrace savého podkladu povlakových podlah neředěná</t>
  </si>
  <si>
    <t>-1293394092</t>
  </si>
  <si>
    <t>Poznámka k položce:_x000D_
1 x pod samonivelační stěrku_x000D_
1 x pod PVC</t>
  </si>
  <si>
    <t>3,000*6,000*2</t>
  </si>
  <si>
    <t>776141121</t>
  </si>
  <si>
    <t>Vyrovnání podkladu povlakových podlah stěrkou pevnosti 30 MPa tl 3 mm</t>
  </si>
  <si>
    <t>-738669891</t>
  </si>
  <si>
    <t>776222111</t>
  </si>
  <si>
    <t>Lepení pásů z PVC 2-složkovým lepidlem</t>
  </si>
  <si>
    <t>-705592541</t>
  </si>
  <si>
    <t>28411013</t>
  </si>
  <si>
    <t>PVC heterogenní protiskluzná tl 2,00mm, nášlapná vrstva 0,70mm, třída zátěže 34/43, otlak do 0,05mm, R11, hořlavost Bfl S1</t>
  </si>
  <si>
    <t>70268659</t>
  </si>
  <si>
    <t>44,527*1,1 'Přepočtené koeficientem množství</t>
  </si>
  <si>
    <t>776223111</t>
  </si>
  <si>
    <t>Spoj povlakových podlahovin z PVC svařováním za tepla</t>
  </si>
  <si>
    <t>33506677</t>
  </si>
  <si>
    <t>2*4,625</t>
  </si>
  <si>
    <t>2*3,000</t>
  </si>
  <si>
    <t>776411112</t>
  </si>
  <si>
    <t>Montáž obvodových soklíků výšky do 100 mm</t>
  </si>
  <si>
    <t>765824948</t>
  </si>
  <si>
    <t>4,625+5,575+4,625+5,575</t>
  </si>
  <si>
    <t>3,000+6,000+3,000+6,000</t>
  </si>
  <si>
    <t>1726229571</t>
  </si>
  <si>
    <t>38,400*0,100</t>
  </si>
  <si>
    <t>3,84*1,1 'Přepočtené koeficientem množství</t>
  </si>
  <si>
    <t>776991132</t>
  </si>
  <si>
    <t>Základní čištění nově položených podlahovin včetně dvousložkového dvouvrstvého polymerního nátěru</t>
  </si>
  <si>
    <t>822667891</t>
  </si>
  <si>
    <t>(4,625*5,575)+(1,050*0,450)</t>
  </si>
  <si>
    <t>Soklíky</t>
  </si>
  <si>
    <t>998776201</t>
  </si>
  <si>
    <t>Přesun hmot procentní pro podlahy povlakové v objektech v do 6 m</t>
  </si>
  <si>
    <t>-941484120</t>
  </si>
  <si>
    <t>781</t>
  </si>
  <si>
    <t>Dokončovací práce - obklady</t>
  </si>
  <si>
    <t>781121011</t>
  </si>
  <si>
    <t>Nátěr penetrační na stěnu</t>
  </si>
  <si>
    <t>961471482</t>
  </si>
  <si>
    <t>(1,000+0,600)*2,000</t>
  </si>
  <si>
    <t>1,200*2,000</t>
  </si>
  <si>
    <t>781131112</t>
  </si>
  <si>
    <t>Izolace pod obklad nátěrem nebo stěrkou ve dvou vrstvách</t>
  </si>
  <si>
    <t>-96022086</t>
  </si>
  <si>
    <t>781474113</t>
  </si>
  <si>
    <t>Montáž obkladů vnitřních keramických hladkých do 19 ks/m2 lepených flexibilním lepidlem</t>
  </si>
  <si>
    <t>230703558</t>
  </si>
  <si>
    <t>59761071</t>
  </si>
  <si>
    <t>obklad keramický hladký přes 12 do 19ks/m2</t>
  </si>
  <si>
    <t>479753106</t>
  </si>
  <si>
    <t>5,6*1,1 'Přepočtené koeficientem množství</t>
  </si>
  <si>
    <t>781477114</t>
  </si>
  <si>
    <t>Příplatek k montáži obkladů vnitřních keramických hladkých za spárování tmelem dvousložkovým</t>
  </si>
  <si>
    <t>-633464040</t>
  </si>
  <si>
    <t>781494511</t>
  </si>
  <si>
    <t>Plastové profily ukončovací lepené flexibilním lepidlem</t>
  </si>
  <si>
    <t>1205630298</t>
  </si>
  <si>
    <t>Místnos 0.01</t>
  </si>
  <si>
    <t>2,000+1,600+2,000</t>
  </si>
  <si>
    <t>2,000+1,200+2,000</t>
  </si>
  <si>
    <t>781495115</t>
  </si>
  <si>
    <t>Spárování vnitřních obkladů silikonem</t>
  </si>
  <si>
    <t>-1025716596</t>
  </si>
  <si>
    <t>Místnost 0.01 - kout a styk obklad - podlaha</t>
  </si>
  <si>
    <t>2,000+1,600</t>
  </si>
  <si>
    <t>Místnost 0.02 - styk obklad - podlaha</t>
  </si>
  <si>
    <t>1,200</t>
  </si>
  <si>
    <t>998781201</t>
  </si>
  <si>
    <t>Přesun hmot procentní pro obklady keramické v objektech v do 6 m</t>
  </si>
  <si>
    <t>1728395062</t>
  </si>
  <si>
    <t>783</t>
  </si>
  <si>
    <t>Dokončovací práce - nátěry</t>
  </si>
  <si>
    <t>783801201</t>
  </si>
  <si>
    <t>Obroušení omítek před provedením nátěru</t>
  </si>
  <si>
    <t>-1356114811</t>
  </si>
  <si>
    <t>783823137</t>
  </si>
  <si>
    <t>Penetrační vápenný nátěr hladkých nebo štukových omítek</t>
  </si>
  <si>
    <t>411030861</t>
  </si>
  <si>
    <t>783827127</t>
  </si>
  <si>
    <t>Krycí jednonásobný vápenný nátěr omítek stupně členitosti 1 a 2</t>
  </si>
  <si>
    <t>-885729831</t>
  </si>
  <si>
    <t>783901453</t>
  </si>
  <si>
    <t>Vysátí betonových podlah před provedením nátěru</t>
  </si>
  <si>
    <t>-2121166642</t>
  </si>
  <si>
    <t>783932171</t>
  </si>
  <si>
    <t>Celoplošné vyrovnání betonové podlahy cementovou stěrkou tloušťky do 3 mm</t>
  </si>
  <si>
    <t>-1621514322</t>
  </si>
  <si>
    <t>783933151</t>
  </si>
  <si>
    <t>Penetrační epoxidový nátěr hladkých betonových podlah</t>
  </si>
  <si>
    <t>417161845</t>
  </si>
  <si>
    <t>783937161</t>
  </si>
  <si>
    <t>Krycí dvojnásobný epoxidový vodou ředitelný nátěr betonové podlahy</t>
  </si>
  <si>
    <t>1467357604</t>
  </si>
  <si>
    <t>784</t>
  </si>
  <si>
    <t>Dokončovací práce - malby a tapety</t>
  </si>
  <si>
    <t>784111011</t>
  </si>
  <si>
    <t>Obroušení podkladu omítnutého v místnostech výšky do 3,80 m</t>
  </si>
  <si>
    <t>1672763662</t>
  </si>
  <si>
    <t>Stropy</t>
  </si>
  <si>
    <t>784121001</t>
  </si>
  <si>
    <t>Oškrabání malby v mísnostech výšky do 3,80 m</t>
  </si>
  <si>
    <t>1767651108</t>
  </si>
  <si>
    <t>Oškrábání stropů</t>
  </si>
  <si>
    <t>784181121</t>
  </si>
  <si>
    <t>Hloubková jednonásobná penetrace podkladu v místnostech výšky do 3,80 m</t>
  </si>
  <si>
    <t>-190931611</t>
  </si>
  <si>
    <t>784211101</t>
  </si>
  <si>
    <t>Dvojnásobné bílé malby ze směsí za mokra výborně otěruvzdorných v místnostech výšky do 3,80 m</t>
  </si>
  <si>
    <t>-1899555300</t>
  </si>
  <si>
    <t>795</t>
  </si>
  <si>
    <t>Lokální vytápění</t>
  </si>
  <si>
    <t>795991000R</t>
  </si>
  <si>
    <t>Montáž plynových topidel včetně odtahu spalin</t>
  </si>
  <si>
    <t>-1119984580</t>
  </si>
  <si>
    <t>54141100</t>
  </si>
  <si>
    <t>topidlo plynové "vafky" standard 4,7kW</t>
  </si>
  <si>
    <t>617522550</t>
  </si>
  <si>
    <t>54141001</t>
  </si>
  <si>
    <t>odtah k plynovým topidlům 700mm</t>
  </si>
  <si>
    <t>-456218841</t>
  </si>
  <si>
    <t>998795201</t>
  </si>
  <si>
    <t>Přesun hmot procentní pro lokální vytápění v objektech v do 6 m</t>
  </si>
  <si>
    <t>-277605539</t>
  </si>
  <si>
    <t>Práce a dodávky M</t>
  </si>
  <si>
    <t>58-M</t>
  </si>
  <si>
    <t>Revize vyhrazených technických zařízení</t>
  </si>
  <si>
    <t>580506001</t>
  </si>
  <si>
    <t>Kontrola souladu provedené instalace domovního plynovodu dl do 20 m s projektovou dokumentací</t>
  </si>
  <si>
    <t>úsek</t>
  </si>
  <si>
    <t>1999780604</t>
  </si>
  <si>
    <t>580506019</t>
  </si>
  <si>
    <t>Kontrola těsnosti spoje pěnotvorným roztokem domovního plynovodu</t>
  </si>
  <si>
    <t>1100857984</t>
  </si>
  <si>
    <t>580506027</t>
  </si>
  <si>
    <t>Opakovaná tlaková zkouška před natlakováním domovních plynovodů DN do 50 dl do 20 m</t>
  </si>
  <si>
    <t>1213217092</t>
  </si>
  <si>
    <t>2 - Vedlejší a ostatní náklady</t>
  </si>
  <si>
    <t>VRN - Vedlejší rozpočtové náklady</t>
  </si>
  <si>
    <t xml:space="preserve">    VRN3 - Zařízení staveniště</t>
  </si>
  <si>
    <t xml:space="preserve">    VRN7 - Provozní vlivy</t>
  </si>
  <si>
    <t xml:space="preserve">    VRN9 - Ostatní náklady</t>
  </si>
  <si>
    <t>VRN</t>
  </si>
  <si>
    <t>Vedlejší rozpočtové náklady</t>
  </si>
  <si>
    <t>VRN3</t>
  </si>
  <si>
    <t>Zařízení staveniště</t>
  </si>
  <si>
    <t>033103000</t>
  </si>
  <si>
    <t>Připojení energií</t>
  </si>
  <si>
    <t>1024</t>
  </si>
  <si>
    <t>35751441</t>
  </si>
  <si>
    <t>Poznámka k položce:_x000D_
1) staveništní rozvaděč elektrické energie s podružným měřením spotřeby_x000D_
2) připojení na rozvod vody s podružným měřením spotřeby vody</t>
  </si>
  <si>
    <t>VRN7</t>
  </si>
  <si>
    <t>Provozní vlivy</t>
  </si>
  <si>
    <t>071103000</t>
  </si>
  <si>
    <t>Provoz investora</t>
  </si>
  <si>
    <t>149666418</t>
  </si>
  <si>
    <t>Poznámka k položce:_x000D_
Opatření k bezpečnému pohybu osob investora v prostoru stavby</t>
  </si>
  <si>
    <t>VRN9</t>
  </si>
  <si>
    <t>Ostatní náklady</t>
  </si>
  <si>
    <t>091104000</t>
  </si>
  <si>
    <t>Stroje a zařízení nevyžadující montáž</t>
  </si>
  <si>
    <t>-388537554</t>
  </si>
  <si>
    <t xml:space="preserve">Poznámka k položce:_x000D_
Míchačka </t>
  </si>
  <si>
    <t>0,140*0,180*6*6 místnost č.0.01</t>
  </si>
  <si>
    <t>(4,625+5,375)</t>
  </si>
  <si>
    <t>Repase dveří a oken</t>
  </si>
  <si>
    <t>6*6</t>
  </si>
  <si>
    <t>3,200*0,050*0,105</t>
  </si>
  <si>
    <t xml:space="preserve">(1,150*1,700)*4 + (0,6x1,117)okna + </t>
  </si>
  <si>
    <t>2xUmyvadlo keramické bílé šířky 650 mm do nábytku připevněné na stěnu šrouby 1xdřez</t>
  </si>
  <si>
    <t>0,800*0,400*3</t>
  </si>
  <si>
    <t>Stavební úpravy zadního traktu budovy-suterénu Svobodné ZŠ, o.p.s. v Jarošově ul. v Litoměřicích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</si>
</sst>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K7" sqref="K7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 x14ac:dyDescent="0.2">
      <c r="AR2" s="216" t="s">
        <v>5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 x14ac:dyDescent="0.2">
      <c r="B4" s="21"/>
      <c r="D4" s="22" t="s">
        <v>9</v>
      </c>
      <c r="AR4" s="21"/>
      <c r="AS4" s="23" t="s">
        <v>10</v>
      </c>
      <c r="BS4" s="18" t="s">
        <v>11</v>
      </c>
    </row>
    <row r="5" spans="1:74" s="1" customFormat="1" ht="12" customHeight="1" x14ac:dyDescent="0.2">
      <c r="B5" s="21"/>
      <c r="D5" s="24" t="s">
        <v>12</v>
      </c>
      <c r="K5" s="244" t="s">
        <v>13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R5" s="21"/>
      <c r="BS5" s="18" t="s">
        <v>6</v>
      </c>
    </row>
    <row r="6" spans="1:74" s="1" customFormat="1" ht="36.950000000000003" customHeight="1" x14ac:dyDescent="0.2">
      <c r="B6" s="21"/>
      <c r="D6" s="26" t="s">
        <v>14</v>
      </c>
      <c r="K6" s="245" t="s">
        <v>1075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R6" s="21"/>
      <c r="BS6" s="18" t="s">
        <v>6</v>
      </c>
    </row>
    <row r="7" spans="1:74" s="1" customFormat="1" ht="12" customHeight="1" x14ac:dyDescent="0.2">
      <c r="B7" s="21"/>
      <c r="D7" s="27" t="s">
        <v>15</v>
      </c>
      <c r="K7" s="25" t="s">
        <v>1</v>
      </c>
      <c r="AK7" s="27" t="s">
        <v>16</v>
      </c>
      <c r="AN7" s="25" t="s">
        <v>1</v>
      </c>
      <c r="AR7" s="21"/>
      <c r="BS7" s="18" t="s">
        <v>6</v>
      </c>
    </row>
    <row r="8" spans="1:74" s="1" customFormat="1" ht="12" customHeight="1" x14ac:dyDescent="0.2">
      <c r="B8" s="21"/>
      <c r="D8" s="27" t="s">
        <v>17</v>
      </c>
      <c r="K8" s="25" t="s">
        <v>18</v>
      </c>
      <c r="AK8" s="27" t="s">
        <v>19</v>
      </c>
      <c r="AN8" s="25" t="s">
        <v>20</v>
      </c>
      <c r="AR8" s="21"/>
      <c r="BS8" s="18" t="s">
        <v>6</v>
      </c>
    </row>
    <row r="9" spans="1:74" s="1" customFormat="1" ht="14.45" customHeight="1" x14ac:dyDescent="0.2">
      <c r="B9" s="21"/>
      <c r="AR9" s="21"/>
      <c r="BS9" s="18" t="s">
        <v>6</v>
      </c>
    </row>
    <row r="10" spans="1:74" s="1" customFormat="1" ht="12" customHeight="1" x14ac:dyDescent="0.2">
      <c r="B10" s="21"/>
      <c r="D10" s="27" t="s">
        <v>21</v>
      </c>
      <c r="AK10" s="27" t="s">
        <v>22</v>
      </c>
      <c r="AN10" s="25" t="s">
        <v>23</v>
      </c>
      <c r="AR10" s="21"/>
      <c r="BS10" s="18" t="s">
        <v>6</v>
      </c>
    </row>
    <row r="11" spans="1:74" s="1" customFormat="1" ht="18.399999999999999" customHeight="1" x14ac:dyDescent="0.2">
      <c r="B11" s="21"/>
      <c r="E11" s="25" t="s">
        <v>24</v>
      </c>
      <c r="AK11" s="27" t="s">
        <v>25</v>
      </c>
      <c r="AN11" s="25" t="s">
        <v>1</v>
      </c>
      <c r="AR11" s="21"/>
      <c r="BS11" s="18" t="s">
        <v>6</v>
      </c>
    </row>
    <row r="12" spans="1:74" s="1" customFormat="1" ht="6.95" customHeight="1" x14ac:dyDescent="0.2">
      <c r="B12" s="21"/>
      <c r="AR12" s="21"/>
      <c r="BS12" s="18" t="s">
        <v>6</v>
      </c>
    </row>
    <row r="13" spans="1:74" s="1" customFormat="1" ht="12" customHeight="1" x14ac:dyDescent="0.2">
      <c r="B13" s="21"/>
      <c r="D13" s="27" t="s">
        <v>26</v>
      </c>
      <c r="AK13" s="27" t="s">
        <v>22</v>
      </c>
      <c r="AN13" s="25" t="s">
        <v>1</v>
      </c>
      <c r="AR13" s="21"/>
      <c r="BS13" s="18" t="s">
        <v>6</v>
      </c>
    </row>
    <row r="14" spans="1:74" ht="12.75" x14ac:dyDescent="0.2">
      <c r="B14" s="21"/>
      <c r="E14" s="25" t="s">
        <v>18</v>
      </c>
      <c r="AK14" s="27" t="s">
        <v>25</v>
      </c>
      <c r="AN14" s="25" t="s">
        <v>1</v>
      </c>
      <c r="AR14" s="21"/>
      <c r="BS14" s="18" t="s">
        <v>6</v>
      </c>
    </row>
    <row r="15" spans="1:74" s="1" customFormat="1" ht="6.95" customHeight="1" x14ac:dyDescent="0.2">
      <c r="B15" s="21"/>
      <c r="AR15" s="21"/>
      <c r="BS15" s="18" t="s">
        <v>3</v>
      </c>
    </row>
    <row r="16" spans="1:74" s="1" customFormat="1" ht="12" customHeight="1" x14ac:dyDescent="0.2">
      <c r="B16" s="21"/>
      <c r="D16" s="27" t="s">
        <v>27</v>
      </c>
      <c r="AK16" s="27" t="s">
        <v>22</v>
      </c>
      <c r="AN16" s="25" t="s">
        <v>28</v>
      </c>
      <c r="AR16" s="21"/>
      <c r="BS16" s="18" t="s">
        <v>3</v>
      </c>
    </row>
    <row r="17" spans="1:71" s="1" customFormat="1" ht="18.399999999999999" customHeight="1" x14ac:dyDescent="0.2">
      <c r="B17" s="21"/>
      <c r="E17" s="25" t="s">
        <v>29</v>
      </c>
      <c r="AK17" s="27" t="s">
        <v>25</v>
      </c>
      <c r="AN17" s="25" t="s">
        <v>1</v>
      </c>
      <c r="AR17" s="21"/>
      <c r="BS17" s="18" t="s">
        <v>30</v>
      </c>
    </row>
    <row r="18" spans="1:71" s="1" customFormat="1" ht="6.95" customHeight="1" x14ac:dyDescent="0.2">
      <c r="B18" s="21"/>
      <c r="AR18" s="21"/>
      <c r="BS18" s="18" t="s">
        <v>6</v>
      </c>
    </row>
    <row r="19" spans="1:71" s="1" customFormat="1" ht="12" customHeight="1" x14ac:dyDescent="0.2">
      <c r="B19" s="21"/>
      <c r="D19" s="27" t="s">
        <v>31</v>
      </c>
      <c r="AK19" s="27" t="s">
        <v>22</v>
      </c>
      <c r="AN19" s="25" t="s">
        <v>1</v>
      </c>
      <c r="AR19" s="21"/>
      <c r="BS19" s="18" t="s">
        <v>6</v>
      </c>
    </row>
    <row r="20" spans="1:71" s="1" customFormat="1" ht="18.399999999999999" customHeight="1" x14ac:dyDescent="0.2">
      <c r="B20" s="21"/>
      <c r="E20" s="25" t="s">
        <v>18</v>
      </c>
      <c r="AK20" s="27" t="s">
        <v>25</v>
      </c>
      <c r="AN20" s="25" t="s">
        <v>1</v>
      </c>
      <c r="AR20" s="21"/>
      <c r="BS20" s="18" t="s">
        <v>30</v>
      </c>
    </row>
    <row r="21" spans="1:71" s="1" customFormat="1" ht="6.95" customHeight="1" x14ac:dyDescent="0.2">
      <c r="B21" s="21"/>
      <c r="AR21" s="21"/>
    </row>
    <row r="22" spans="1:71" s="1" customFormat="1" ht="12" customHeight="1" x14ac:dyDescent="0.2">
      <c r="B22" s="21"/>
      <c r="D22" s="27" t="s">
        <v>32</v>
      </c>
      <c r="AR22" s="21"/>
    </row>
    <row r="23" spans="1:71" s="1" customFormat="1" ht="107.25" customHeight="1" x14ac:dyDescent="0.2">
      <c r="B23" s="21"/>
      <c r="E23" s="246" t="s">
        <v>33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21"/>
    </row>
    <row r="24" spans="1:71" s="1" customFormat="1" ht="6.95" customHeight="1" x14ac:dyDescent="0.2">
      <c r="B24" s="21"/>
      <c r="AR24" s="21"/>
    </row>
    <row r="25" spans="1:71" s="1" customFormat="1" ht="6.95" customHeight="1" x14ac:dyDescent="0.2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 x14ac:dyDescent="0.2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7">
        <f>ROUND(AG94,2)</f>
        <v>0</v>
      </c>
      <c r="AL26" s="248"/>
      <c r="AM26" s="248"/>
      <c r="AN26" s="248"/>
      <c r="AO26" s="248"/>
      <c r="AP26" s="30"/>
      <c r="AQ26" s="30"/>
      <c r="AR26" s="31"/>
      <c r="BE26" s="30"/>
    </row>
    <row r="27" spans="1:71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49" t="s">
        <v>35</v>
      </c>
      <c r="M28" s="249"/>
      <c r="N28" s="249"/>
      <c r="O28" s="249"/>
      <c r="P28" s="249"/>
      <c r="Q28" s="30"/>
      <c r="R28" s="30"/>
      <c r="S28" s="30"/>
      <c r="T28" s="30"/>
      <c r="U28" s="30"/>
      <c r="V28" s="30"/>
      <c r="W28" s="249" t="s">
        <v>36</v>
      </c>
      <c r="X28" s="249"/>
      <c r="Y28" s="249"/>
      <c r="Z28" s="249"/>
      <c r="AA28" s="249"/>
      <c r="AB28" s="249"/>
      <c r="AC28" s="249"/>
      <c r="AD28" s="249"/>
      <c r="AE28" s="249"/>
      <c r="AF28" s="30"/>
      <c r="AG28" s="30"/>
      <c r="AH28" s="30"/>
      <c r="AI28" s="30"/>
      <c r="AJ28" s="30"/>
      <c r="AK28" s="249" t="s">
        <v>37</v>
      </c>
      <c r="AL28" s="249"/>
      <c r="AM28" s="249"/>
      <c r="AN28" s="249"/>
      <c r="AO28" s="249"/>
      <c r="AP28" s="30"/>
      <c r="AQ28" s="30"/>
      <c r="AR28" s="31"/>
      <c r="BE28" s="30"/>
    </row>
    <row r="29" spans="1:71" s="3" customFormat="1" ht="14.45" customHeight="1" x14ac:dyDescent="0.2">
      <c r="B29" s="35"/>
      <c r="D29" s="27" t="s">
        <v>38</v>
      </c>
      <c r="F29" s="27" t="s">
        <v>39</v>
      </c>
      <c r="L29" s="239">
        <v>0.21</v>
      </c>
      <c r="M29" s="238"/>
      <c r="N29" s="238"/>
      <c r="O29" s="238"/>
      <c r="P29" s="2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K29" s="237">
        <f>ROUND(AV94, 2)</f>
        <v>0</v>
      </c>
      <c r="AL29" s="238"/>
      <c r="AM29" s="238"/>
      <c r="AN29" s="238"/>
      <c r="AO29" s="238"/>
      <c r="AR29" s="35"/>
    </row>
    <row r="30" spans="1:71" s="3" customFormat="1" ht="14.45" customHeight="1" x14ac:dyDescent="0.2">
      <c r="B30" s="35"/>
      <c r="F30" s="27" t="s">
        <v>40</v>
      </c>
      <c r="L30" s="239">
        <v>0.15</v>
      </c>
      <c r="M30" s="238"/>
      <c r="N30" s="238"/>
      <c r="O30" s="238"/>
      <c r="P30" s="2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K30" s="237">
        <f>ROUND(AW94, 2)</f>
        <v>0</v>
      </c>
      <c r="AL30" s="238"/>
      <c r="AM30" s="238"/>
      <c r="AN30" s="238"/>
      <c r="AO30" s="238"/>
      <c r="AR30" s="35"/>
    </row>
    <row r="31" spans="1:71" s="3" customFormat="1" ht="14.45" hidden="1" customHeight="1" x14ac:dyDescent="0.2">
      <c r="B31" s="35"/>
      <c r="F31" s="27" t="s">
        <v>41</v>
      </c>
      <c r="L31" s="239">
        <v>0.21</v>
      </c>
      <c r="M31" s="238"/>
      <c r="N31" s="238"/>
      <c r="O31" s="238"/>
      <c r="P31" s="2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K31" s="237">
        <v>0</v>
      </c>
      <c r="AL31" s="238"/>
      <c r="AM31" s="238"/>
      <c r="AN31" s="238"/>
      <c r="AO31" s="238"/>
      <c r="AR31" s="35"/>
    </row>
    <row r="32" spans="1:71" s="3" customFormat="1" ht="14.45" hidden="1" customHeight="1" x14ac:dyDescent="0.2">
      <c r="B32" s="35"/>
      <c r="F32" s="27" t="s">
        <v>42</v>
      </c>
      <c r="L32" s="239">
        <v>0.15</v>
      </c>
      <c r="M32" s="238"/>
      <c r="N32" s="238"/>
      <c r="O32" s="238"/>
      <c r="P32" s="2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K32" s="237">
        <v>0</v>
      </c>
      <c r="AL32" s="238"/>
      <c r="AM32" s="238"/>
      <c r="AN32" s="238"/>
      <c r="AO32" s="238"/>
      <c r="AR32" s="35"/>
    </row>
    <row r="33" spans="1:57" s="3" customFormat="1" ht="14.45" hidden="1" customHeight="1" x14ac:dyDescent="0.2">
      <c r="B33" s="35"/>
      <c r="F33" s="27" t="s">
        <v>43</v>
      </c>
      <c r="L33" s="239">
        <v>0</v>
      </c>
      <c r="M33" s="238"/>
      <c r="N33" s="238"/>
      <c r="O33" s="238"/>
      <c r="P33" s="2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K33" s="237">
        <v>0</v>
      </c>
      <c r="AL33" s="238"/>
      <c r="AM33" s="238"/>
      <c r="AN33" s="238"/>
      <c r="AO33" s="238"/>
      <c r="AR33" s="35"/>
    </row>
    <row r="34" spans="1:57" s="2" customFormat="1" ht="6.95" customHeight="1" x14ac:dyDescent="0.2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 x14ac:dyDescent="0.2">
      <c r="A35" s="30"/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40" t="s">
        <v>46</v>
      </c>
      <c r="Y35" s="241"/>
      <c r="Z35" s="241"/>
      <c r="AA35" s="241"/>
      <c r="AB35" s="241"/>
      <c r="AC35" s="38"/>
      <c r="AD35" s="38"/>
      <c r="AE35" s="38"/>
      <c r="AF35" s="38"/>
      <c r="AG35" s="38"/>
      <c r="AH35" s="38"/>
      <c r="AI35" s="38"/>
      <c r="AJ35" s="38"/>
      <c r="AK35" s="242">
        <f>SUM(AK26:AK33)</f>
        <v>0</v>
      </c>
      <c r="AL35" s="241"/>
      <c r="AM35" s="241"/>
      <c r="AN35" s="241"/>
      <c r="AO35" s="243"/>
      <c r="AP35" s="36"/>
      <c r="AQ35" s="36"/>
      <c r="AR35" s="31"/>
      <c r="BE35" s="30"/>
    </row>
    <row r="36" spans="1:57" s="2" customFormat="1" ht="6.95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 x14ac:dyDescent="0.2">
      <c r="B38" s="21"/>
      <c r="AR38" s="21"/>
    </row>
    <row r="39" spans="1:57" s="1" customFormat="1" ht="14.45" customHeight="1" x14ac:dyDescent="0.2">
      <c r="B39" s="21"/>
      <c r="AR39" s="21"/>
    </row>
    <row r="40" spans="1:57" s="1" customFormat="1" ht="14.45" customHeight="1" x14ac:dyDescent="0.2">
      <c r="B40" s="21"/>
      <c r="AR40" s="21"/>
    </row>
    <row r="41" spans="1:57" s="1" customFormat="1" ht="14.45" customHeight="1" x14ac:dyDescent="0.2">
      <c r="B41" s="21"/>
      <c r="AR41" s="21"/>
    </row>
    <row r="42" spans="1:57" s="1" customFormat="1" ht="14.45" customHeight="1" x14ac:dyDescent="0.2">
      <c r="B42" s="21"/>
      <c r="AR42" s="21"/>
    </row>
    <row r="43" spans="1:57" s="1" customFormat="1" ht="14.45" customHeight="1" x14ac:dyDescent="0.2">
      <c r="B43" s="21"/>
      <c r="AR43" s="21"/>
    </row>
    <row r="44" spans="1:57" s="1" customFormat="1" ht="14.45" customHeight="1" x14ac:dyDescent="0.2">
      <c r="B44" s="21"/>
      <c r="AR44" s="21"/>
    </row>
    <row r="45" spans="1:57" s="1" customFormat="1" ht="14.45" customHeight="1" x14ac:dyDescent="0.2">
      <c r="B45" s="21"/>
      <c r="AR45" s="21"/>
    </row>
    <row r="46" spans="1:57" s="1" customFormat="1" ht="14.45" customHeight="1" x14ac:dyDescent="0.2">
      <c r="B46" s="21"/>
      <c r="AR46" s="21"/>
    </row>
    <row r="47" spans="1:57" s="1" customFormat="1" ht="14.45" customHeight="1" x14ac:dyDescent="0.2">
      <c r="B47" s="21"/>
      <c r="AR47" s="21"/>
    </row>
    <row r="48" spans="1:57" s="1" customFormat="1" ht="14.45" customHeight="1" x14ac:dyDescent="0.2">
      <c r="B48" s="21"/>
      <c r="AR48" s="21"/>
    </row>
    <row r="49" spans="1:57" s="2" customFormat="1" ht="14.45" customHeight="1" x14ac:dyDescent="0.2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 x14ac:dyDescent="0.2">
      <c r="B50" s="21"/>
      <c r="AR50" s="21"/>
    </row>
    <row r="51" spans="1:57" x14ac:dyDescent="0.2">
      <c r="B51" s="21"/>
      <c r="AR51" s="21"/>
    </row>
    <row r="52" spans="1:57" x14ac:dyDescent="0.2">
      <c r="B52" s="21"/>
      <c r="AR52" s="21"/>
    </row>
    <row r="53" spans="1:57" x14ac:dyDescent="0.2">
      <c r="B53" s="21"/>
      <c r="AR53" s="21"/>
    </row>
    <row r="54" spans="1:57" x14ac:dyDescent="0.2">
      <c r="B54" s="21"/>
      <c r="AR54" s="21"/>
    </row>
    <row r="55" spans="1:57" x14ac:dyDescent="0.2">
      <c r="B55" s="21"/>
      <c r="AR55" s="21"/>
    </row>
    <row r="56" spans="1:57" x14ac:dyDescent="0.2">
      <c r="B56" s="21"/>
      <c r="AR56" s="21"/>
    </row>
    <row r="57" spans="1:57" x14ac:dyDescent="0.2">
      <c r="B57" s="21"/>
      <c r="AR57" s="21"/>
    </row>
    <row r="58" spans="1:57" x14ac:dyDescent="0.2">
      <c r="B58" s="21"/>
      <c r="AR58" s="21"/>
    </row>
    <row r="59" spans="1:57" x14ac:dyDescent="0.2">
      <c r="B59" s="21"/>
      <c r="AR59" s="21"/>
    </row>
    <row r="60" spans="1:57" s="2" customFormat="1" ht="12.75" x14ac:dyDescent="0.2">
      <c r="A60" s="30"/>
      <c r="B60" s="31"/>
      <c r="C60" s="30"/>
      <c r="D60" s="43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49</v>
      </c>
      <c r="AI60" s="33"/>
      <c r="AJ60" s="33"/>
      <c r="AK60" s="33"/>
      <c r="AL60" s="33"/>
      <c r="AM60" s="43" t="s">
        <v>50</v>
      </c>
      <c r="AN60" s="33"/>
      <c r="AO60" s="33"/>
      <c r="AP60" s="30"/>
      <c r="AQ60" s="30"/>
      <c r="AR60" s="31"/>
      <c r="BE60" s="30"/>
    </row>
    <row r="61" spans="1:57" x14ac:dyDescent="0.2">
      <c r="B61" s="21"/>
      <c r="AR61" s="21"/>
    </row>
    <row r="62" spans="1:57" x14ac:dyDescent="0.2">
      <c r="B62" s="21"/>
      <c r="AR62" s="21"/>
    </row>
    <row r="63" spans="1:57" x14ac:dyDescent="0.2">
      <c r="B63" s="21"/>
      <c r="AR63" s="21"/>
    </row>
    <row r="64" spans="1:57" s="2" customFormat="1" ht="12.75" x14ac:dyDescent="0.2">
      <c r="A64" s="30"/>
      <c r="B64" s="31"/>
      <c r="C64" s="30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x14ac:dyDescent="0.2">
      <c r="B65" s="21"/>
      <c r="AR65" s="21"/>
    </row>
    <row r="66" spans="1:57" x14ac:dyDescent="0.2">
      <c r="B66" s="21"/>
      <c r="AR66" s="21"/>
    </row>
    <row r="67" spans="1:57" x14ac:dyDescent="0.2">
      <c r="B67" s="21"/>
      <c r="AR67" s="21"/>
    </row>
    <row r="68" spans="1:57" x14ac:dyDescent="0.2">
      <c r="B68" s="21"/>
      <c r="AR68" s="21"/>
    </row>
    <row r="69" spans="1:57" x14ac:dyDescent="0.2">
      <c r="B69" s="21"/>
      <c r="AR69" s="21"/>
    </row>
    <row r="70" spans="1:57" x14ac:dyDescent="0.2">
      <c r="B70" s="21"/>
      <c r="AR70" s="21"/>
    </row>
    <row r="71" spans="1:57" x14ac:dyDescent="0.2">
      <c r="B71" s="21"/>
      <c r="AR71" s="21"/>
    </row>
    <row r="72" spans="1:57" x14ac:dyDescent="0.2">
      <c r="B72" s="21"/>
      <c r="AR72" s="21"/>
    </row>
    <row r="73" spans="1:57" x14ac:dyDescent="0.2">
      <c r="B73" s="21"/>
      <c r="AR73" s="21"/>
    </row>
    <row r="74" spans="1:57" x14ac:dyDescent="0.2">
      <c r="B74" s="21"/>
      <c r="AR74" s="21"/>
    </row>
    <row r="75" spans="1:57" s="2" customFormat="1" ht="12.75" x14ac:dyDescent="0.2">
      <c r="A75" s="30"/>
      <c r="B75" s="31"/>
      <c r="C75" s="30"/>
      <c r="D75" s="43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49</v>
      </c>
      <c r="AI75" s="33"/>
      <c r="AJ75" s="33"/>
      <c r="AK75" s="33"/>
      <c r="AL75" s="33"/>
      <c r="AM75" s="43" t="s">
        <v>50</v>
      </c>
      <c r="AN75" s="33"/>
      <c r="AO75" s="33"/>
      <c r="AP75" s="30"/>
      <c r="AQ75" s="30"/>
      <c r="AR75" s="31"/>
      <c r="BE75" s="30"/>
    </row>
    <row r="76" spans="1:57" s="2" customFormat="1" x14ac:dyDescent="0.2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 x14ac:dyDescent="0.2">
      <c r="A82" s="30"/>
      <c r="B82" s="31"/>
      <c r="C82" s="22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 x14ac:dyDescent="0.2">
      <c r="B84" s="49"/>
      <c r="C84" s="27" t="s">
        <v>12</v>
      </c>
      <c r="L84" s="4" t="str">
        <f>K5</f>
        <v>CE-001/2020</v>
      </c>
      <c r="AR84" s="49"/>
    </row>
    <row r="85" spans="1:91" s="5" customFormat="1" ht="36.950000000000003" customHeight="1" x14ac:dyDescent="0.2">
      <c r="B85" s="50"/>
      <c r="C85" s="51" t="s">
        <v>14</v>
      </c>
      <c r="L85" s="228" t="str">
        <f>K6</f>
        <v>Stavební úpravy zadního traktu budovy-suterénu Svobodné ZŠ, o.p.s. v Jarošově ul. v Litoměřicích</v>
      </c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R85" s="50"/>
    </row>
    <row r="86" spans="1:91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 x14ac:dyDescent="0.2">
      <c r="A87" s="30"/>
      <c r="B87" s="31"/>
      <c r="C87" s="27" t="s">
        <v>17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19</v>
      </c>
      <c r="AJ87" s="30"/>
      <c r="AK87" s="30"/>
      <c r="AL87" s="30"/>
      <c r="AM87" s="230" t="str">
        <f>IF(AN8= "","",AN8)</f>
        <v>24. 2. 2020</v>
      </c>
      <c r="AN87" s="230"/>
      <c r="AO87" s="30"/>
      <c r="AP87" s="30"/>
      <c r="AQ87" s="30"/>
      <c r="AR87" s="31"/>
      <c r="BE87" s="30"/>
    </row>
    <row r="88" spans="1:91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 x14ac:dyDescent="0.2">
      <c r="A89" s="30"/>
      <c r="B89" s="31"/>
      <c r="C89" s="27" t="s">
        <v>21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Svobodná základní škola, o.p.s.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27</v>
      </c>
      <c r="AJ89" s="30"/>
      <c r="AK89" s="30"/>
      <c r="AL89" s="30"/>
      <c r="AM89" s="231" t="str">
        <f>IF(E17="","",E17)</f>
        <v>PK 006+1 s.r.o.</v>
      </c>
      <c r="AN89" s="232"/>
      <c r="AO89" s="232"/>
      <c r="AP89" s="232"/>
      <c r="AQ89" s="30"/>
      <c r="AR89" s="31"/>
      <c r="AS89" s="233" t="s">
        <v>54</v>
      </c>
      <c r="AT89" s="23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 x14ac:dyDescent="0.2">
      <c r="A90" s="30"/>
      <c r="B90" s="31"/>
      <c r="C90" s="27" t="s">
        <v>26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31</v>
      </c>
      <c r="AJ90" s="30"/>
      <c r="AK90" s="30"/>
      <c r="AL90" s="30"/>
      <c r="AM90" s="231" t="str">
        <f>IF(E20="","",E20)</f>
        <v xml:space="preserve"> </v>
      </c>
      <c r="AN90" s="232"/>
      <c r="AO90" s="232"/>
      <c r="AP90" s="232"/>
      <c r="AQ90" s="30"/>
      <c r="AR90" s="31"/>
      <c r="AS90" s="235"/>
      <c r="AT90" s="23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35"/>
      <c r="AT91" s="23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 x14ac:dyDescent="0.2">
      <c r="A92" s="30"/>
      <c r="B92" s="31"/>
      <c r="C92" s="223" t="s">
        <v>55</v>
      </c>
      <c r="D92" s="224"/>
      <c r="E92" s="224"/>
      <c r="F92" s="224"/>
      <c r="G92" s="224"/>
      <c r="H92" s="58"/>
      <c r="I92" s="225" t="s">
        <v>56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6" t="s">
        <v>57</v>
      </c>
      <c r="AH92" s="224"/>
      <c r="AI92" s="224"/>
      <c r="AJ92" s="224"/>
      <c r="AK92" s="224"/>
      <c r="AL92" s="224"/>
      <c r="AM92" s="224"/>
      <c r="AN92" s="225" t="s">
        <v>58</v>
      </c>
      <c r="AO92" s="224"/>
      <c r="AP92" s="227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30"/>
    </row>
    <row r="93" spans="1:91" s="2" customFormat="1" ht="10.9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 x14ac:dyDescent="0.2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21">
        <f>ROUND(SUM(AG95:AG96),2)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 t="e">
        <f>ROUND(SUM(AU95:AU96),5)</f>
        <v>#REF!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4</v>
      </c>
      <c r="BX94" s="75" t="s">
        <v>77</v>
      </c>
      <c r="CL94" s="75" t="s">
        <v>1</v>
      </c>
    </row>
    <row r="95" spans="1:91" s="7" customFormat="1" ht="16.5" customHeight="1" x14ac:dyDescent="0.2">
      <c r="A95" s="77" t="s">
        <v>78</v>
      </c>
      <c r="B95" s="78"/>
      <c r="C95" s="79"/>
      <c r="D95" s="220" t="s">
        <v>79</v>
      </c>
      <c r="E95" s="220"/>
      <c r="F95" s="220"/>
      <c r="G95" s="220"/>
      <c r="H95" s="220"/>
      <c r="I95" s="80"/>
      <c r="J95" s="220" t="s">
        <v>80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'1 - Stavební úpravy'!J30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81" t="s">
        <v>81</v>
      </c>
      <c r="AR95" s="78"/>
      <c r="AS95" s="82">
        <v>0</v>
      </c>
      <c r="AT95" s="83">
        <f>ROUND(SUM(AV95:AW95),2)</f>
        <v>0</v>
      </c>
      <c r="AU95" s="84" t="e">
        <f>'1 - Stavební úpravy'!P144</f>
        <v>#REF!</v>
      </c>
      <c r="AV95" s="83">
        <f>'1 - Stavební úpravy'!J33</f>
        <v>0</v>
      </c>
      <c r="AW95" s="83">
        <f>'1 - Stavební úpravy'!J34</f>
        <v>0</v>
      </c>
      <c r="AX95" s="83">
        <f>'1 - Stavební úpravy'!J35</f>
        <v>0</v>
      </c>
      <c r="AY95" s="83">
        <f>'1 - Stavební úpravy'!J36</f>
        <v>0</v>
      </c>
      <c r="AZ95" s="83">
        <f>'1 - Stavební úpravy'!F33</f>
        <v>0</v>
      </c>
      <c r="BA95" s="83">
        <f>'1 - Stavební úpravy'!F34</f>
        <v>0</v>
      </c>
      <c r="BB95" s="83">
        <f>'1 - Stavební úpravy'!F35</f>
        <v>0</v>
      </c>
      <c r="BC95" s="83">
        <f>'1 - Stavební úpravy'!F36</f>
        <v>0</v>
      </c>
      <c r="BD95" s="85">
        <f>'1 - Stavební úpravy'!F37</f>
        <v>0</v>
      </c>
      <c r="BT95" s="86" t="s">
        <v>79</v>
      </c>
      <c r="BV95" s="86" t="s">
        <v>76</v>
      </c>
      <c r="BW95" s="86" t="s">
        <v>82</v>
      </c>
      <c r="BX95" s="86" t="s">
        <v>4</v>
      </c>
      <c r="CL95" s="86" t="s">
        <v>1</v>
      </c>
      <c r="CM95" s="86" t="s">
        <v>83</v>
      </c>
    </row>
    <row r="96" spans="1:91" s="7" customFormat="1" ht="16.5" customHeight="1" x14ac:dyDescent="0.2">
      <c r="A96" s="77" t="s">
        <v>78</v>
      </c>
      <c r="B96" s="78"/>
      <c r="C96" s="79"/>
      <c r="D96" s="220" t="s">
        <v>83</v>
      </c>
      <c r="E96" s="220"/>
      <c r="F96" s="220"/>
      <c r="G96" s="220"/>
      <c r="H96" s="220"/>
      <c r="I96" s="80"/>
      <c r="J96" s="220" t="s">
        <v>84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18">
        <f>'2 - Vedlejší a ostatní ná...'!J30</f>
        <v>0</v>
      </c>
      <c r="AH96" s="219"/>
      <c r="AI96" s="219"/>
      <c r="AJ96" s="219"/>
      <c r="AK96" s="219"/>
      <c r="AL96" s="219"/>
      <c r="AM96" s="219"/>
      <c r="AN96" s="218">
        <f>SUM(AG96,AT96)</f>
        <v>0</v>
      </c>
      <c r="AO96" s="219"/>
      <c r="AP96" s="219"/>
      <c r="AQ96" s="81" t="s">
        <v>81</v>
      </c>
      <c r="AR96" s="78"/>
      <c r="AS96" s="87">
        <v>0</v>
      </c>
      <c r="AT96" s="88">
        <f>ROUND(SUM(AV96:AW96),2)</f>
        <v>0</v>
      </c>
      <c r="AU96" s="89">
        <f>'2 - Vedlejší a ostatní ná...'!P120</f>
        <v>0</v>
      </c>
      <c r="AV96" s="88">
        <f>'2 - Vedlejší a ostatní ná...'!J33</f>
        <v>0</v>
      </c>
      <c r="AW96" s="88">
        <f>'2 - Vedlejší a ostatní ná...'!J34</f>
        <v>0</v>
      </c>
      <c r="AX96" s="88">
        <f>'2 - Vedlejší a ostatní ná...'!J35</f>
        <v>0</v>
      </c>
      <c r="AY96" s="88">
        <f>'2 - Vedlejší a ostatní ná...'!J36</f>
        <v>0</v>
      </c>
      <c r="AZ96" s="88">
        <f>'2 - Vedlejší a ostatní ná...'!F33</f>
        <v>0</v>
      </c>
      <c r="BA96" s="88">
        <f>'2 - Vedlejší a ostatní ná...'!F34</f>
        <v>0</v>
      </c>
      <c r="BB96" s="88">
        <f>'2 - Vedlejší a ostatní ná...'!F35</f>
        <v>0</v>
      </c>
      <c r="BC96" s="88">
        <f>'2 - Vedlejší a ostatní ná...'!F36</f>
        <v>0</v>
      </c>
      <c r="BD96" s="90">
        <f>'2 - Vedlejší a ostatní ná...'!F37</f>
        <v>0</v>
      </c>
      <c r="BT96" s="86" t="s">
        <v>79</v>
      </c>
      <c r="BV96" s="86" t="s">
        <v>76</v>
      </c>
      <c r="BW96" s="86" t="s">
        <v>85</v>
      </c>
      <c r="BX96" s="86" t="s">
        <v>4</v>
      </c>
      <c r="CL96" s="86" t="s">
        <v>1</v>
      </c>
      <c r="CM96" s="86" t="s">
        <v>83</v>
      </c>
    </row>
    <row r="97" spans="1:57" s="2" customFormat="1" ht="30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s="2" customFormat="1" ht="6.95" customHeight="1" x14ac:dyDescent="0.2">
      <c r="A98" s="30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1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1 - Stavební úpravy'!C2" display="/"/>
    <hyperlink ref="A96" location="'2 - Vedlejší a ostatní ná...'!C2" display="/"/>
  </hyperlinks>
  <pageMargins left="0.39370078740157483" right="0.39370078740157483" top="0.39370078740157483" bottom="0.39370078740157483" header="0" footer="0"/>
  <pageSetup paperSize="9" scale="74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84"/>
  <sheetViews>
    <sheetView showGridLines="0" zoomScaleNormal="100" zoomScaleSheetLayoutView="100" workbookViewId="0">
      <selection activeCell="J14" sqref="J14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216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8" t="s">
        <v>82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1:46" s="1" customFormat="1" ht="24.95" customHeight="1" x14ac:dyDescent="0.2">
      <c r="B4" s="21"/>
      <c r="D4" s="22" t="s">
        <v>86</v>
      </c>
      <c r="L4" s="21"/>
      <c r="M4" s="92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3.25" customHeight="1" x14ac:dyDescent="0.2">
      <c r="B7" s="21"/>
      <c r="E7" s="251" t="str">
        <f>'Rekapitulace stavby'!K6</f>
        <v>Stavební úpravy zadního traktu budovy-suterénu Svobodné ZŠ, o.p.s. v Jarošově ul. v Litoměřicích</v>
      </c>
      <c r="F7" s="252"/>
      <c r="G7" s="252"/>
      <c r="H7" s="252"/>
      <c r="L7" s="21"/>
    </row>
    <row r="8" spans="1:46" s="2" customFormat="1" ht="12" customHeight="1" x14ac:dyDescent="0.2">
      <c r="A8" s="30"/>
      <c r="B8" s="31"/>
      <c r="C8" s="30"/>
      <c r="D8" s="27" t="s">
        <v>87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 x14ac:dyDescent="0.2">
      <c r="A9" s="30"/>
      <c r="B9" s="31"/>
      <c r="C9" s="30"/>
      <c r="D9" s="30"/>
      <c r="E9" s="228" t="s">
        <v>88</v>
      </c>
      <c r="F9" s="250"/>
      <c r="G9" s="250"/>
      <c r="H9" s="250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3" t="str">
        <f>'Rekapitulace stavby'!AN8</f>
        <v>24. 2. 2020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23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24</v>
      </c>
      <c r="F15" s="30"/>
      <c r="G15" s="30"/>
      <c r="H15" s="30"/>
      <c r="I15" s="27" t="s">
        <v>25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26</v>
      </c>
      <c r="E17" s="30"/>
      <c r="F17" s="30"/>
      <c r="G17" s="30"/>
      <c r="H17" s="30"/>
      <c r="I17" s="27" t="s">
        <v>22</v>
      </c>
      <c r="J17" s="25" t="str">
        <f>'Rekapitulace stavby'!AN13</f>
        <v/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44" t="str">
        <f>'Rekapitulace stavby'!E14</f>
        <v xml:space="preserve"> </v>
      </c>
      <c r="F18" s="244"/>
      <c r="G18" s="244"/>
      <c r="H18" s="244"/>
      <c r="I18" s="27" t="s">
        <v>25</v>
      </c>
      <c r="J18" s="25" t="str">
        <f>'Rekapitulace stavby'!AN14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28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29</v>
      </c>
      <c r="F21" s="30"/>
      <c r="G21" s="30"/>
      <c r="H21" s="30"/>
      <c r="I21" s="27" t="s">
        <v>25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31</v>
      </c>
      <c r="E23" s="30"/>
      <c r="F23" s="30"/>
      <c r="G23" s="30"/>
      <c r="H23" s="30"/>
      <c r="I23" s="27" t="s">
        <v>22</v>
      </c>
      <c r="J23" s="25" t="str">
        <f>IF('Rekapitulace stavby'!AN19="","",'Rekapitulace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tr">
        <f>IF('Rekapitulace stavby'!E20="","",'Rekapitulace stavby'!E20)</f>
        <v xml:space="preserve"> </v>
      </c>
      <c r="F24" s="30"/>
      <c r="G24" s="30"/>
      <c r="H24" s="30"/>
      <c r="I24" s="27" t="s">
        <v>25</v>
      </c>
      <c r="J24" s="25" t="str">
        <f>IF('Rekapitulace stavby'!AN20="","",'Rekapitulace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55.25" customHeight="1" x14ac:dyDescent="0.2">
      <c r="A27" s="93"/>
      <c r="B27" s="94"/>
      <c r="C27" s="93"/>
      <c r="D27" s="93"/>
      <c r="E27" s="246" t="s">
        <v>89</v>
      </c>
      <c r="F27" s="246"/>
      <c r="G27" s="246"/>
      <c r="H27" s="246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34</v>
      </c>
      <c r="E30" s="30"/>
      <c r="F30" s="30"/>
      <c r="G30" s="30"/>
      <c r="H30" s="30"/>
      <c r="I30" s="30"/>
      <c r="J30" s="69">
        <f>ROUND(J144,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38</v>
      </c>
      <c r="E33" s="27" t="s">
        <v>39</v>
      </c>
      <c r="F33" s="98">
        <f>ROUND((SUM(BE144:BE983)),  2)</f>
        <v>0</v>
      </c>
      <c r="G33" s="30"/>
      <c r="H33" s="30"/>
      <c r="I33" s="99">
        <v>0.21</v>
      </c>
      <c r="J33" s="98">
        <f>ROUND(((SUM(BE144:BE983))*I33),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40</v>
      </c>
      <c r="F34" s="98">
        <f>ROUND((SUM(BF144:BF983)),  2)</f>
        <v>0</v>
      </c>
      <c r="G34" s="30"/>
      <c r="H34" s="30"/>
      <c r="I34" s="99">
        <v>0.15</v>
      </c>
      <c r="J34" s="98">
        <f>ROUND(((SUM(BF144:BF983))*I34),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41</v>
      </c>
      <c r="F35" s="98">
        <f>ROUND((SUM(BG144:BG983)),  2)</f>
        <v>0</v>
      </c>
      <c r="G35" s="30"/>
      <c r="H35" s="30"/>
      <c r="I35" s="99">
        <v>0.21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42</v>
      </c>
      <c r="F36" s="98">
        <f>ROUND((SUM(BH144:BH983)),  2)</f>
        <v>0</v>
      </c>
      <c r="G36" s="30"/>
      <c r="H36" s="30"/>
      <c r="I36" s="99">
        <v>0.15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43</v>
      </c>
      <c r="F37" s="98">
        <f>ROUND((SUM(BI144:BI983)),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44</v>
      </c>
      <c r="E39" s="58"/>
      <c r="F39" s="58"/>
      <c r="G39" s="102" t="s">
        <v>45</v>
      </c>
      <c r="H39" s="103" t="s">
        <v>46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49</v>
      </c>
      <c r="E61" s="33"/>
      <c r="F61" s="106" t="s">
        <v>50</v>
      </c>
      <c r="G61" s="43" t="s">
        <v>49</v>
      </c>
      <c r="H61" s="33"/>
      <c r="I61" s="33"/>
      <c r="J61" s="107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49</v>
      </c>
      <c r="E76" s="33"/>
      <c r="F76" s="106" t="s">
        <v>50</v>
      </c>
      <c r="G76" s="43" t="s">
        <v>49</v>
      </c>
      <c r="H76" s="33"/>
      <c r="I76" s="33"/>
      <c r="J76" s="107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90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 x14ac:dyDescent="0.2">
      <c r="A85" s="30"/>
      <c r="B85" s="31"/>
      <c r="C85" s="30"/>
      <c r="D85" s="30"/>
      <c r="E85" s="251" t="str">
        <f>E7</f>
        <v>Stavební úpravy zadního traktu budovy-suterénu Svobodné ZŠ, o.p.s. v Jarošově ul. v Litoměřicích</v>
      </c>
      <c r="F85" s="252"/>
      <c r="G85" s="252"/>
      <c r="H85" s="252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 x14ac:dyDescent="0.2">
      <c r="A87" s="30"/>
      <c r="B87" s="31"/>
      <c r="C87" s="30"/>
      <c r="D87" s="30"/>
      <c r="E87" s="228" t="str">
        <f>E9</f>
        <v>1 - Stavební úpravy</v>
      </c>
      <c r="F87" s="250"/>
      <c r="G87" s="250"/>
      <c r="H87" s="250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17</v>
      </c>
      <c r="D89" s="30"/>
      <c r="E89" s="30"/>
      <c r="F89" s="25" t="str">
        <f>F12</f>
        <v xml:space="preserve"> </v>
      </c>
      <c r="G89" s="30"/>
      <c r="H89" s="30"/>
      <c r="I89" s="27" t="s">
        <v>19</v>
      </c>
      <c r="J89" s="53" t="str">
        <f>IF(J12="","",J12)</f>
        <v>24. 2. 2020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21</v>
      </c>
      <c r="D91" s="30"/>
      <c r="E91" s="30"/>
      <c r="F91" s="25" t="str">
        <f>E15</f>
        <v>Svobodná základní škola, o.p.s.</v>
      </c>
      <c r="G91" s="30"/>
      <c r="H91" s="30"/>
      <c r="I91" s="27" t="s">
        <v>27</v>
      </c>
      <c r="J91" s="28" t="str">
        <f>E21</f>
        <v>PK 006+1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26</v>
      </c>
      <c r="D92" s="30"/>
      <c r="E92" s="30"/>
      <c r="F92" s="25" t="str">
        <f>IF(E18="","",E18)</f>
        <v xml:space="preserve"> </v>
      </c>
      <c r="G92" s="30"/>
      <c r="H92" s="30"/>
      <c r="I92" s="27" t="s">
        <v>31</v>
      </c>
      <c r="J92" s="28" t="str">
        <f>E24</f>
        <v xml:space="preserve"> 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91</v>
      </c>
      <c r="D94" s="100"/>
      <c r="E94" s="100"/>
      <c r="F94" s="100"/>
      <c r="G94" s="100"/>
      <c r="H94" s="100"/>
      <c r="I94" s="100"/>
      <c r="J94" s="109" t="s">
        <v>92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93</v>
      </c>
      <c r="D96" s="30"/>
      <c r="E96" s="30"/>
      <c r="F96" s="30"/>
      <c r="G96" s="30"/>
      <c r="H96" s="30"/>
      <c r="I96" s="30"/>
      <c r="J96" s="69">
        <f>SUM(J97+J106+J123)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94</v>
      </c>
    </row>
    <row r="97" spans="2:12" s="9" customFormat="1" ht="24.95" customHeight="1" x14ac:dyDescent="0.2">
      <c r="B97" s="111"/>
      <c r="D97" s="112" t="s">
        <v>95</v>
      </c>
      <c r="E97" s="113"/>
      <c r="F97" s="113"/>
      <c r="G97" s="113"/>
      <c r="H97" s="113"/>
      <c r="I97" s="113"/>
      <c r="J97" s="114">
        <f>J145</f>
        <v>0</v>
      </c>
      <c r="L97" s="111"/>
    </row>
    <row r="98" spans="2:12" s="10" customFormat="1" ht="19.899999999999999" customHeight="1" x14ac:dyDescent="0.2">
      <c r="B98" s="115"/>
      <c r="D98" s="116" t="s">
        <v>96</v>
      </c>
      <c r="E98" s="117"/>
      <c r="F98" s="117"/>
      <c r="G98" s="117"/>
      <c r="H98" s="117"/>
      <c r="I98" s="117"/>
      <c r="J98" s="118">
        <f>J146</f>
        <v>0</v>
      </c>
      <c r="L98" s="115"/>
    </row>
    <row r="99" spans="2:12" s="10" customFormat="1" ht="19.899999999999999" customHeight="1" x14ac:dyDescent="0.2">
      <c r="B99" s="115"/>
      <c r="D99" s="116" t="s">
        <v>97</v>
      </c>
      <c r="E99" s="117"/>
      <c r="F99" s="117"/>
      <c r="G99" s="117"/>
      <c r="H99" s="117"/>
      <c r="I99" s="117"/>
      <c r="J99" s="118">
        <f>J217</f>
        <v>0</v>
      </c>
      <c r="L99" s="115"/>
    </row>
    <row r="100" spans="2:12" s="10" customFormat="1" ht="19.899999999999999" customHeight="1" x14ac:dyDescent="0.2">
      <c r="B100" s="115"/>
      <c r="D100" s="116" t="s">
        <v>98</v>
      </c>
      <c r="E100" s="117"/>
      <c r="F100" s="117"/>
      <c r="G100" s="117"/>
      <c r="H100" s="117"/>
      <c r="I100" s="117"/>
      <c r="J100" s="118">
        <f>J230</f>
        <v>0</v>
      </c>
      <c r="L100" s="115"/>
    </row>
    <row r="101" spans="2:12" s="10" customFormat="1" ht="19.899999999999999" customHeight="1" x14ac:dyDescent="0.2">
      <c r="B101" s="115"/>
      <c r="D101" s="116" t="s">
        <v>99</v>
      </c>
      <c r="E101" s="117"/>
      <c r="F101" s="117"/>
      <c r="G101" s="117"/>
      <c r="H101" s="117"/>
      <c r="I101" s="117"/>
      <c r="J101" s="118">
        <f>J240</f>
        <v>0</v>
      </c>
      <c r="L101" s="115"/>
    </row>
    <row r="102" spans="2:12" s="10" customFormat="1" ht="19.899999999999999" customHeight="1" x14ac:dyDescent="0.2">
      <c r="B102" s="115"/>
      <c r="D102" s="116" t="s">
        <v>100</v>
      </c>
      <c r="E102" s="117"/>
      <c r="F102" s="117"/>
      <c r="G102" s="117"/>
      <c r="H102" s="117"/>
      <c r="I102" s="117"/>
      <c r="J102" s="118">
        <f>J330</f>
        <v>0</v>
      </c>
      <c r="L102" s="115"/>
    </row>
    <row r="103" spans="2:12" s="10" customFormat="1" ht="19.899999999999999" customHeight="1" x14ac:dyDescent="0.2">
      <c r="B103" s="115"/>
      <c r="D103" s="116" t="s">
        <v>101</v>
      </c>
      <c r="E103" s="117"/>
      <c r="F103" s="117"/>
      <c r="G103" s="117"/>
      <c r="H103" s="117"/>
      <c r="I103" s="117"/>
      <c r="J103" s="118">
        <f>J337</f>
        <v>0</v>
      </c>
      <c r="L103" s="115"/>
    </row>
    <row r="104" spans="2:12" s="10" customFormat="1" ht="19.899999999999999" customHeight="1" x14ac:dyDescent="0.2">
      <c r="B104" s="115"/>
      <c r="D104" s="116" t="s">
        <v>102</v>
      </c>
      <c r="E104" s="117"/>
      <c r="F104" s="117"/>
      <c r="G104" s="117"/>
      <c r="H104" s="117"/>
      <c r="I104" s="117"/>
      <c r="J104" s="118">
        <f>J474</f>
        <v>0</v>
      </c>
      <c r="L104" s="115"/>
    </row>
    <row r="105" spans="2:12" s="10" customFormat="1" ht="19.899999999999999" customHeight="1" x14ac:dyDescent="0.2">
      <c r="B105" s="115"/>
      <c r="D105" s="116" t="s">
        <v>103</v>
      </c>
      <c r="E105" s="117"/>
      <c r="F105" s="117"/>
      <c r="G105" s="117"/>
      <c r="H105" s="117"/>
      <c r="I105" s="117"/>
      <c r="J105" s="118">
        <f>J506</f>
        <v>0</v>
      </c>
      <c r="L105" s="115"/>
    </row>
    <row r="106" spans="2:12" s="9" customFormat="1" ht="24.95" customHeight="1" x14ac:dyDescent="0.2">
      <c r="B106" s="111"/>
      <c r="D106" s="112" t="s">
        <v>104</v>
      </c>
      <c r="E106" s="113"/>
      <c r="F106" s="113"/>
      <c r="G106" s="113"/>
      <c r="H106" s="113"/>
      <c r="I106" s="113"/>
      <c r="J106" s="114">
        <f>SUM(J107:J122)</f>
        <v>0</v>
      </c>
      <c r="L106" s="111"/>
    </row>
    <row r="107" spans="2:12" s="10" customFormat="1" ht="19.899999999999999" customHeight="1" x14ac:dyDescent="0.2">
      <c r="B107" s="115"/>
      <c r="D107" s="116" t="s">
        <v>105</v>
      </c>
      <c r="E107" s="117"/>
      <c r="F107" s="117"/>
      <c r="G107" s="117"/>
      <c r="H107" s="117"/>
      <c r="I107" s="117"/>
      <c r="J107" s="118">
        <f>J509</f>
        <v>0</v>
      </c>
      <c r="L107" s="115"/>
    </row>
    <row r="108" spans="2:12" s="10" customFormat="1" ht="19.899999999999999" customHeight="1" x14ac:dyDescent="0.2">
      <c r="B108" s="115"/>
      <c r="D108" s="116" t="s">
        <v>106</v>
      </c>
      <c r="E108" s="117"/>
      <c r="F108" s="117"/>
      <c r="G108" s="117"/>
      <c r="H108" s="117"/>
      <c r="I108" s="117"/>
      <c r="J108" s="118">
        <f>J524</f>
        <v>0</v>
      </c>
      <c r="L108" s="115"/>
    </row>
    <row r="109" spans="2:12" s="10" customFormat="1" ht="19.899999999999999" customHeight="1" x14ac:dyDescent="0.2">
      <c r="B109" s="115"/>
      <c r="D109" s="116" t="s">
        <v>107</v>
      </c>
      <c r="E109" s="117"/>
      <c r="F109" s="117"/>
      <c r="G109" s="117"/>
      <c r="H109" s="117"/>
      <c r="I109" s="117"/>
      <c r="J109" s="118">
        <f>J545</f>
        <v>0</v>
      </c>
      <c r="L109" s="115"/>
    </row>
    <row r="110" spans="2:12" s="10" customFormat="1" ht="19.899999999999999" customHeight="1" x14ac:dyDescent="0.2">
      <c r="B110" s="115"/>
      <c r="D110" s="116" t="s">
        <v>108</v>
      </c>
      <c r="E110" s="117"/>
      <c r="F110" s="117"/>
      <c r="G110" s="117"/>
      <c r="H110" s="117"/>
      <c r="I110" s="117"/>
      <c r="J110" s="118">
        <f>J558</f>
        <v>0</v>
      </c>
      <c r="L110" s="115"/>
    </row>
    <row r="111" spans="2:12" s="10" customFormat="1" ht="19.899999999999999" customHeight="1" x14ac:dyDescent="0.2">
      <c r="B111" s="115"/>
      <c r="D111" s="116" t="s">
        <v>109</v>
      </c>
      <c r="E111" s="117"/>
      <c r="F111" s="117"/>
      <c r="G111" s="117"/>
      <c r="H111" s="117"/>
      <c r="I111" s="117"/>
      <c r="J111" s="118">
        <f>J566</f>
        <v>0</v>
      </c>
      <c r="L111" s="115"/>
    </row>
    <row r="112" spans="2:12" s="10" customFormat="1" ht="19.899999999999999" customHeight="1" x14ac:dyDescent="0.2">
      <c r="B112" s="115"/>
      <c r="D112" s="116" t="s">
        <v>110</v>
      </c>
      <c r="E112" s="117"/>
      <c r="F112" s="117"/>
      <c r="G112" s="117"/>
      <c r="H112" s="117"/>
      <c r="I112" s="117"/>
      <c r="J112" s="118">
        <f>J575</f>
        <v>0</v>
      </c>
      <c r="L112" s="115"/>
    </row>
    <row r="113" spans="1:31" s="10" customFormat="1" ht="19.899999999999999" customHeight="1" x14ac:dyDescent="0.2">
      <c r="B113" s="115"/>
      <c r="D113" s="116" t="s">
        <v>111</v>
      </c>
      <c r="E113" s="117"/>
      <c r="F113" s="117"/>
      <c r="G113" s="117"/>
      <c r="H113" s="117"/>
      <c r="I113" s="117"/>
      <c r="J113" s="118">
        <f>J683</f>
        <v>0</v>
      </c>
      <c r="L113" s="115"/>
    </row>
    <row r="114" spans="1:31" s="10" customFormat="1" ht="19.899999999999999" customHeight="1" x14ac:dyDescent="0.2">
      <c r="B114" s="115"/>
      <c r="D114" s="116" t="s">
        <v>112</v>
      </c>
      <c r="E114" s="117"/>
      <c r="F114" s="117"/>
      <c r="G114" s="117"/>
      <c r="H114" s="117"/>
      <c r="I114" s="117"/>
      <c r="J114" s="118">
        <f>J729</f>
        <v>0</v>
      </c>
      <c r="L114" s="115"/>
    </row>
    <row r="115" spans="1:31" s="10" customFormat="1" ht="19.899999999999999" customHeight="1" x14ac:dyDescent="0.2">
      <c r="B115" s="115"/>
      <c r="D115" s="116" t="s">
        <v>113</v>
      </c>
      <c r="E115" s="117"/>
      <c r="F115" s="117"/>
      <c r="G115" s="117"/>
      <c r="H115" s="117"/>
      <c r="I115" s="117"/>
      <c r="J115" s="118">
        <f>J740</f>
        <v>0</v>
      </c>
      <c r="L115" s="115"/>
    </row>
    <row r="116" spans="1:31" s="10" customFormat="1" ht="19.899999999999999" customHeight="1" x14ac:dyDescent="0.2">
      <c r="B116" s="115"/>
      <c r="D116" s="116" t="s">
        <v>114</v>
      </c>
      <c r="E116" s="117"/>
      <c r="F116" s="117"/>
      <c r="G116" s="117"/>
      <c r="H116" s="117"/>
      <c r="I116" s="117"/>
      <c r="J116" s="118">
        <f>J779</f>
        <v>0</v>
      </c>
      <c r="L116" s="115"/>
    </row>
    <row r="117" spans="1:31" s="10" customFormat="1" ht="19.899999999999999" customHeight="1" x14ac:dyDescent="0.2">
      <c r="B117" s="115"/>
      <c r="D117" s="116" t="s">
        <v>115</v>
      </c>
      <c r="E117" s="117"/>
      <c r="F117" s="117"/>
      <c r="G117" s="117"/>
      <c r="H117" s="117"/>
      <c r="I117" s="117"/>
      <c r="J117" s="118">
        <f>J782</f>
        <v>0</v>
      </c>
      <c r="L117" s="115"/>
    </row>
    <row r="118" spans="1:31" s="10" customFormat="1" ht="19.899999999999999" customHeight="1" x14ac:dyDescent="0.2">
      <c r="B118" s="115"/>
      <c r="D118" s="116" t="s">
        <v>116</v>
      </c>
      <c r="E118" s="117"/>
      <c r="F118" s="117"/>
      <c r="G118" s="117"/>
      <c r="H118" s="117"/>
      <c r="I118" s="117"/>
      <c r="J118" s="118">
        <f>J787</f>
        <v>0</v>
      </c>
      <c r="L118" s="115"/>
    </row>
    <row r="119" spans="1:31" s="10" customFormat="1" ht="19.899999999999999" customHeight="1" x14ac:dyDescent="0.2">
      <c r="B119" s="115"/>
      <c r="D119" s="116" t="s">
        <v>117</v>
      </c>
      <c r="E119" s="117"/>
      <c r="F119" s="117"/>
      <c r="G119" s="117"/>
      <c r="H119" s="117"/>
      <c r="I119" s="117"/>
      <c r="J119" s="118">
        <f>J825</f>
        <v>0</v>
      </c>
      <c r="L119" s="115"/>
    </row>
    <row r="120" spans="1:31" s="10" customFormat="1" ht="19.899999999999999" customHeight="1" x14ac:dyDescent="0.2">
      <c r="B120" s="115"/>
      <c r="D120" s="116" t="s">
        <v>118</v>
      </c>
      <c r="E120" s="117"/>
      <c r="F120" s="117"/>
      <c r="G120" s="117"/>
      <c r="H120" s="117"/>
      <c r="I120" s="117"/>
      <c r="J120" s="118">
        <f>J860</f>
        <v>0</v>
      </c>
      <c r="L120" s="115"/>
    </row>
    <row r="121" spans="1:31" s="10" customFormat="1" ht="19.899999999999999" customHeight="1" x14ac:dyDescent="0.2">
      <c r="B121" s="115"/>
      <c r="D121" s="116" t="s">
        <v>119</v>
      </c>
      <c r="E121" s="117"/>
      <c r="F121" s="117"/>
      <c r="G121" s="117"/>
      <c r="H121" s="117"/>
      <c r="I121" s="117"/>
      <c r="J121" s="118">
        <f>J879</f>
        <v>0</v>
      </c>
      <c r="L121" s="115"/>
    </row>
    <row r="122" spans="1:31" s="10" customFormat="1" ht="19.899999999999999" customHeight="1" x14ac:dyDescent="0.2">
      <c r="B122" s="115"/>
      <c r="D122" s="116" t="s">
        <v>120</v>
      </c>
      <c r="E122" s="117"/>
      <c r="F122" s="117"/>
      <c r="G122" s="117"/>
      <c r="H122" s="117"/>
      <c r="I122" s="117"/>
      <c r="J122" s="118">
        <f>J974</f>
        <v>0</v>
      </c>
      <c r="L122" s="115"/>
    </row>
    <row r="123" spans="1:31" s="9" customFormat="1" ht="24.95" customHeight="1" x14ac:dyDescent="0.2">
      <c r="B123" s="111"/>
      <c r="D123" s="112" t="s">
        <v>121</v>
      </c>
      <c r="E123" s="113"/>
      <c r="F123" s="113"/>
      <c r="G123" s="113"/>
      <c r="H123" s="113"/>
      <c r="I123" s="113"/>
      <c r="J123" s="114">
        <f>J979</f>
        <v>0</v>
      </c>
      <c r="L123" s="111"/>
    </row>
    <row r="124" spans="1:31" s="10" customFormat="1" ht="19.899999999999999" customHeight="1" x14ac:dyDescent="0.2">
      <c r="B124" s="115"/>
      <c r="D124" s="116" t="s">
        <v>122</v>
      </c>
      <c r="E124" s="117"/>
      <c r="F124" s="117"/>
      <c r="G124" s="117"/>
      <c r="H124" s="117"/>
      <c r="I124" s="117"/>
      <c r="J124" s="118">
        <f>J980</f>
        <v>0</v>
      </c>
      <c r="L124" s="115"/>
    </row>
    <row r="125" spans="1:31" s="2" customFormat="1" ht="21.75" customHeight="1" x14ac:dyDescent="0.2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6.95" customHeight="1" x14ac:dyDescent="0.2">
      <c r="A126" s="30"/>
      <c r="B126" s="45"/>
      <c r="C126" s="46"/>
      <c r="D126" s="46"/>
      <c r="E126" s="46"/>
      <c r="F126" s="46"/>
      <c r="G126" s="46"/>
      <c r="H126" s="46"/>
      <c r="I126" s="46"/>
      <c r="J126" s="46"/>
      <c r="K126" s="46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30" spans="1:63" s="2" customFormat="1" ht="6.95" customHeight="1" x14ac:dyDescent="0.2">
      <c r="A130" s="30"/>
      <c r="B130" s="47"/>
      <c r="C130" s="48"/>
      <c r="D130" s="48"/>
      <c r="E130" s="48"/>
      <c r="F130" s="48"/>
      <c r="G130" s="48"/>
      <c r="H130" s="48"/>
      <c r="I130" s="48"/>
      <c r="J130" s="48"/>
      <c r="K130" s="48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3" s="2" customFormat="1" ht="24.95" customHeight="1" x14ac:dyDescent="0.2">
      <c r="A131" s="30"/>
      <c r="B131" s="31"/>
      <c r="C131" s="22" t="s">
        <v>123</v>
      </c>
      <c r="D131" s="30"/>
      <c r="E131" s="30"/>
      <c r="F131" s="30"/>
      <c r="G131" s="30"/>
      <c r="H131" s="30"/>
      <c r="I131" s="30"/>
      <c r="J131" s="30"/>
      <c r="K131" s="30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63" s="2" customFormat="1" ht="6.95" customHeight="1" x14ac:dyDescent="0.2">
      <c r="A132" s="30"/>
      <c r="B132" s="31"/>
      <c r="C132" s="30"/>
      <c r="D132" s="30"/>
      <c r="E132" s="30"/>
      <c r="F132" s="30"/>
      <c r="G132" s="30"/>
      <c r="H132" s="30"/>
      <c r="I132" s="30"/>
      <c r="J132" s="30"/>
      <c r="K132" s="30"/>
      <c r="L132" s="4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63" s="2" customFormat="1" ht="12" customHeight="1" x14ac:dyDescent="0.2">
      <c r="A133" s="30"/>
      <c r="B133" s="31"/>
      <c r="C133" s="27" t="s">
        <v>14</v>
      </c>
      <c r="D133" s="30"/>
      <c r="E133" s="30"/>
      <c r="F133" s="30"/>
      <c r="G133" s="30"/>
      <c r="H133" s="30"/>
      <c r="I133" s="30"/>
      <c r="J133" s="30"/>
      <c r="K133" s="30"/>
      <c r="L133" s="4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63" s="2" customFormat="1" ht="23.25" customHeight="1" x14ac:dyDescent="0.2">
      <c r="A134" s="30"/>
      <c r="B134" s="31"/>
      <c r="C134" s="30"/>
      <c r="D134" s="30"/>
      <c r="E134" s="251" t="str">
        <f>E7</f>
        <v>Stavební úpravy zadního traktu budovy-suterénu Svobodné ZŠ, o.p.s. v Jarošově ul. v Litoměřicích</v>
      </c>
      <c r="F134" s="252"/>
      <c r="G134" s="252"/>
      <c r="H134" s="252"/>
      <c r="I134" s="30"/>
      <c r="J134" s="30"/>
      <c r="K134" s="30"/>
      <c r="L134" s="4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63" s="2" customFormat="1" ht="12" customHeight="1" x14ac:dyDescent="0.2">
      <c r="A135" s="30"/>
      <c r="B135" s="31"/>
      <c r="C135" s="27" t="s">
        <v>87</v>
      </c>
      <c r="D135" s="30"/>
      <c r="E135" s="30"/>
      <c r="F135" s="30"/>
      <c r="G135" s="30"/>
      <c r="H135" s="30"/>
      <c r="I135" s="30"/>
      <c r="J135" s="30"/>
      <c r="K135" s="30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63" s="2" customFormat="1" ht="16.5" customHeight="1" x14ac:dyDescent="0.2">
      <c r="A136" s="30"/>
      <c r="B136" s="31"/>
      <c r="C136" s="30"/>
      <c r="D136" s="30"/>
      <c r="E136" s="228" t="str">
        <f>E9</f>
        <v>1 - Stavební úpravy</v>
      </c>
      <c r="F136" s="250"/>
      <c r="G136" s="250"/>
      <c r="H136" s="25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63" s="2" customFormat="1" ht="6.95" customHeight="1" x14ac:dyDescent="0.2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63" s="2" customFormat="1" ht="12" customHeight="1" x14ac:dyDescent="0.2">
      <c r="A138" s="30"/>
      <c r="B138" s="31"/>
      <c r="C138" s="27" t="s">
        <v>17</v>
      </c>
      <c r="D138" s="30"/>
      <c r="E138" s="30"/>
      <c r="F138" s="25" t="str">
        <f>F12</f>
        <v xml:space="preserve"> </v>
      </c>
      <c r="G138" s="30"/>
      <c r="H138" s="30"/>
      <c r="I138" s="27" t="s">
        <v>19</v>
      </c>
      <c r="J138" s="53" t="str">
        <f>IF(J12="","",J12)</f>
        <v>24. 2. 2020</v>
      </c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63" s="2" customFormat="1" ht="6.95" customHeight="1" x14ac:dyDescent="0.2">
      <c r="A139" s="30"/>
      <c r="B139" s="31"/>
      <c r="C139" s="30"/>
      <c r="D139" s="30"/>
      <c r="E139" s="30"/>
      <c r="F139" s="30"/>
      <c r="G139" s="30"/>
      <c r="H139" s="30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63" s="2" customFormat="1" ht="15.2" customHeight="1" x14ac:dyDescent="0.2">
      <c r="A140" s="30"/>
      <c r="B140" s="31"/>
      <c r="C140" s="27" t="s">
        <v>21</v>
      </c>
      <c r="D140" s="30"/>
      <c r="E140" s="30"/>
      <c r="F140" s="25" t="str">
        <f>E15</f>
        <v>Svobodná základní škola, o.p.s.</v>
      </c>
      <c r="G140" s="30"/>
      <c r="H140" s="30"/>
      <c r="I140" s="27" t="s">
        <v>27</v>
      </c>
      <c r="J140" s="28" t="str">
        <f>E21</f>
        <v>PK 006+1 s.r.o.</v>
      </c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63" s="2" customFormat="1" ht="15.2" customHeight="1" x14ac:dyDescent="0.2">
      <c r="A141" s="30"/>
      <c r="B141" s="31"/>
      <c r="C141" s="27" t="s">
        <v>26</v>
      </c>
      <c r="D141" s="30"/>
      <c r="E141" s="30"/>
      <c r="F141" s="25" t="str">
        <f>IF(E18="","",E18)</f>
        <v xml:space="preserve"> </v>
      </c>
      <c r="G141" s="30"/>
      <c r="H141" s="30"/>
      <c r="I141" s="27" t="s">
        <v>31</v>
      </c>
      <c r="J141" s="28" t="str">
        <f>E24</f>
        <v xml:space="preserve"> </v>
      </c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63" s="2" customFormat="1" ht="10.35" customHeight="1" x14ac:dyDescent="0.2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63" s="11" customFormat="1" ht="29.25" customHeight="1" x14ac:dyDescent="0.2">
      <c r="A143" s="119"/>
      <c r="B143" s="120"/>
      <c r="C143" s="121" t="s">
        <v>124</v>
      </c>
      <c r="D143" s="122" t="s">
        <v>59</v>
      </c>
      <c r="E143" s="122" t="s">
        <v>55</v>
      </c>
      <c r="F143" s="122" t="s">
        <v>56</v>
      </c>
      <c r="G143" s="122" t="s">
        <v>125</v>
      </c>
      <c r="H143" s="122" t="s">
        <v>126</v>
      </c>
      <c r="I143" s="122" t="s">
        <v>127</v>
      </c>
      <c r="J143" s="122" t="s">
        <v>92</v>
      </c>
      <c r="K143" s="123" t="s">
        <v>128</v>
      </c>
      <c r="L143" s="124"/>
      <c r="M143" s="60" t="s">
        <v>1</v>
      </c>
      <c r="N143" s="61" t="s">
        <v>38</v>
      </c>
      <c r="O143" s="61" t="s">
        <v>129</v>
      </c>
      <c r="P143" s="61" t="s">
        <v>130</v>
      </c>
      <c r="Q143" s="61" t="s">
        <v>131</v>
      </c>
      <c r="R143" s="61" t="s">
        <v>132</v>
      </c>
      <c r="S143" s="61" t="s">
        <v>133</v>
      </c>
      <c r="T143" s="62" t="s">
        <v>134</v>
      </c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</row>
    <row r="144" spans="1:63" s="2" customFormat="1" ht="22.9" customHeight="1" x14ac:dyDescent="0.25">
      <c r="A144" s="30"/>
      <c r="B144" s="31"/>
      <c r="C144" s="67" t="s">
        <v>135</v>
      </c>
      <c r="D144" s="30"/>
      <c r="E144" s="30"/>
      <c r="F144" s="30"/>
      <c r="G144" s="30"/>
      <c r="H144" s="30"/>
      <c r="I144" s="30"/>
      <c r="J144" s="125">
        <f>J96</f>
        <v>0</v>
      </c>
      <c r="K144" s="30"/>
      <c r="L144" s="31"/>
      <c r="M144" s="63"/>
      <c r="N144" s="54"/>
      <c r="O144" s="64"/>
      <c r="P144" s="126" t="e">
        <f>P145+P508+P979</f>
        <v>#REF!</v>
      </c>
      <c r="Q144" s="64"/>
      <c r="R144" s="126" t="e">
        <f>R145+R508+R979</f>
        <v>#REF!</v>
      </c>
      <c r="S144" s="64"/>
      <c r="T144" s="127" t="e">
        <f>T145+T508+T979</f>
        <v>#REF!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T144" s="18" t="s">
        <v>73</v>
      </c>
      <c r="AU144" s="18" t="s">
        <v>94</v>
      </c>
      <c r="BK144" s="128" t="e">
        <f>BK145+BK508+BK979</f>
        <v>#REF!</v>
      </c>
    </row>
    <row r="145" spans="1:65" s="12" customFormat="1" ht="25.9" customHeight="1" x14ac:dyDescent="0.2">
      <c r="B145" s="129"/>
      <c r="D145" s="130" t="s">
        <v>73</v>
      </c>
      <c r="E145" s="131" t="s">
        <v>136</v>
      </c>
      <c r="F145" s="131" t="s">
        <v>137</v>
      </c>
      <c r="J145" s="132">
        <f>BK145</f>
        <v>0</v>
      </c>
      <c r="L145" s="129"/>
      <c r="M145" s="133"/>
      <c r="N145" s="134"/>
      <c r="O145" s="134"/>
      <c r="P145" s="135">
        <f>P146+P217+P230+P240+P330+P337+P474+P506</f>
        <v>781.98762299999987</v>
      </c>
      <c r="Q145" s="134"/>
      <c r="R145" s="135">
        <f>R146+R217+R230+R240+R330+R337+R474+R506</f>
        <v>37.769986290000006</v>
      </c>
      <c r="S145" s="134"/>
      <c r="T145" s="136">
        <f>T146+T217+T230+T240+T330+T337+T474+T506</f>
        <v>46.740757000000002</v>
      </c>
      <c r="AR145" s="130" t="s">
        <v>79</v>
      </c>
      <c r="AT145" s="137" t="s">
        <v>73</v>
      </c>
      <c r="AU145" s="137" t="s">
        <v>74</v>
      </c>
      <c r="AY145" s="130" t="s">
        <v>138</v>
      </c>
      <c r="BK145" s="138">
        <f>BK146+BK217+BK230+BK240+BK330+BK337+BK474+BK506</f>
        <v>0</v>
      </c>
    </row>
    <row r="146" spans="1:65" s="12" customFormat="1" ht="22.9" customHeight="1" x14ac:dyDescent="0.2">
      <c r="B146" s="129"/>
      <c r="D146" s="130" t="s">
        <v>73</v>
      </c>
      <c r="E146" s="139" t="s">
        <v>79</v>
      </c>
      <c r="F146" s="139" t="s">
        <v>139</v>
      </c>
      <c r="J146" s="140">
        <f>SUM(J147:J216)</f>
        <v>0</v>
      </c>
      <c r="L146" s="129"/>
      <c r="M146" s="133"/>
      <c r="N146" s="134"/>
      <c r="O146" s="134"/>
      <c r="P146" s="135">
        <f>SUM(P147:P216)</f>
        <v>228.43440200000003</v>
      </c>
      <c r="Q146" s="134"/>
      <c r="R146" s="135">
        <f>SUM(R147:R216)</f>
        <v>16.290629249999999</v>
      </c>
      <c r="S146" s="134"/>
      <c r="T146" s="136">
        <f>SUM(T147:T216)</f>
        <v>13.910505000000001</v>
      </c>
      <c r="AR146" s="130" t="s">
        <v>79</v>
      </c>
      <c r="AT146" s="137" t="s">
        <v>73</v>
      </c>
      <c r="AU146" s="137" t="s">
        <v>79</v>
      </c>
      <c r="AY146" s="130" t="s">
        <v>138</v>
      </c>
      <c r="BK146" s="138">
        <f>SUM(BK147:BK216)</f>
        <v>0</v>
      </c>
    </row>
    <row r="147" spans="1:65" s="2" customFormat="1" ht="21.75" customHeight="1" x14ac:dyDescent="0.2">
      <c r="A147" s="30"/>
      <c r="B147" s="141"/>
      <c r="C147" s="142" t="s">
        <v>79</v>
      </c>
      <c r="D147" s="142" t="s">
        <v>140</v>
      </c>
      <c r="E147" s="143" t="s">
        <v>141</v>
      </c>
      <c r="F147" s="144" t="s">
        <v>142</v>
      </c>
      <c r="G147" s="145" t="s">
        <v>143</v>
      </c>
      <c r="H147" s="146">
        <v>54.551000000000002</v>
      </c>
      <c r="I147" s="147"/>
      <c r="J147" s="147">
        <f>ROUND(I147*H147,2)</f>
        <v>0</v>
      </c>
      <c r="K147" s="144" t="s">
        <v>144</v>
      </c>
      <c r="L147" s="31"/>
      <c r="M147" s="148" t="s">
        <v>1</v>
      </c>
      <c r="N147" s="149" t="s">
        <v>39</v>
      </c>
      <c r="O147" s="150">
        <v>0.34799999999999998</v>
      </c>
      <c r="P147" s="150">
        <f>O147*H147</f>
        <v>18.983747999999999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2" t="s">
        <v>145</v>
      </c>
      <c r="AT147" s="152" t="s">
        <v>140</v>
      </c>
      <c r="AU147" s="152" t="s">
        <v>83</v>
      </c>
      <c r="AY147" s="18" t="s">
        <v>138</v>
      </c>
      <c r="BE147" s="153">
        <f>IF(N147="základní",J147,0)</f>
        <v>0</v>
      </c>
      <c r="BF147" s="153">
        <f>IF(N147="snížená",J147,0)</f>
        <v>0</v>
      </c>
      <c r="BG147" s="153">
        <f>IF(N147="zákl. přenesená",J147,0)</f>
        <v>0</v>
      </c>
      <c r="BH147" s="153">
        <f>IF(N147="sníž. přenesená",J147,0)</f>
        <v>0</v>
      </c>
      <c r="BI147" s="153">
        <f>IF(N147="nulová",J147,0)</f>
        <v>0</v>
      </c>
      <c r="BJ147" s="18" t="s">
        <v>79</v>
      </c>
      <c r="BK147" s="153">
        <f>ROUND(I147*H147,2)</f>
        <v>0</v>
      </c>
      <c r="BL147" s="18" t="s">
        <v>145</v>
      </c>
      <c r="BM147" s="152" t="s">
        <v>146</v>
      </c>
    </row>
    <row r="148" spans="1:65" s="13" customFormat="1" x14ac:dyDescent="0.2">
      <c r="B148" s="154"/>
      <c r="D148" s="155" t="s">
        <v>147</v>
      </c>
      <c r="E148" s="156" t="s">
        <v>1</v>
      </c>
      <c r="F148" s="157" t="s">
        <v>148</v>
      </c>
      <c r="H148" s="156" t="s">
        <v>1</v>
      </c>
      <c r="L148" s="154"/>
      <c r="M148" s="158"/>
      <c r="N148" s="159"/>
      <c r="O148" s="159"/>
      <c r="P148" s="159"/>
      <c r="Q148" s="159"/>
      <c r="R148" s="159"/>
      <c r="S148" s="159"/>
      <c r="T148" s="160"/>
      <c r="AT148" s="156" t="s">
        <v>147</v>
      </c>
      <c r="AU148" s="156" t="s">
        <v>83</v>
      </c>
      <c r="AV148" s="13" t="s">
        <v>79</v>
      </c>
      <c r="AW148" s="13" t="s">
        <v>30</v>
      </c>
      <c r="AX148" s="13" t="s">
        <v>74</v>
      </c>
      <c r="AY148" s="156" t="s">
        <v>138</v>
      </c>
    </row>
    <row r="149" spans="1:65" s="14" customFormat="1" x14ac:dyDescent="0.2">
      <c r="B149" s="161"/>
      <c r="D149" s="155" t="s">
        <v>147</v>
      </c>
      <c r="E149" s="162" t="s">
        <v>1</v>
      </c>
      <c r="F149" s="163" t="s">
        <v>149</v>
      </c>
      <c r="H149" s="164">
        <v>64.721000000000004</v>
      </c>
      <c r="L149" s="161"/>
      <c r="M149" s="165"/>
      <c r="N149" s="166"/>
      <c r="O149" s="166"/>
      <c r="P149" s="166"/>
      <c r="Q149" s="166"/>
      <c r="R149" s="166"/>
      <c r="S149" s="166"/>
      <c r="T149" s="167"/>
      <c r="AT149" s="162" t="s">
        <v>147</v>
      </c>
      <c r="AU149" s="162" t="s">
        <v>83</v>
      </c>
      <c r="AV149" s="14" t="s">
        <v>83</v>
      </c>
      <c r="AW149" s="14" t="s">
        <v>30</v>
      </c>
      <c r="AX149" s="14" t="s">
        <v>74</v>
      </c>
      <c r="AY149" s="162" t="s">
        <v>138</v>
      </c>
    </row>
    <row r="150" spans="1:65" s="14" customFormat="1" x14ac:dyDescent="0.2">
      <c r="B150" s="161"/>
      <c r="D150" s="155" t="s">
        <v>147</v>
      </c>
      <c r="E150" s="162" t="s">
        <v>1</v>
      </c>
      <c r="F150" s="163" t="s">
        <v>150</v>
      </c>
      <c r="H150" s="164">
        <v>-5.4</v>
      </c>
      <c r="L150" s="161"/>
      <c r="M150" s="165"/>
      <c r="N150" s="166"/>
      <c r="O150" s="166"/>
      <c r="P150" s="166"/>
      <c r="Q150" s="166"/>
      <c r="R150" s="166"/>
      <c r="S150" s="166"/>
      <c r="T150" s="167"/>
      <c r="AT150" s="162" t="s">
        <v>147</v>
      </c>
      <c r="AU150" s="162" t="s">
        <v>83</v>
      </c>
      <c r="AV150" s="14" t="s">
        <v>83</v>
      </c>
      <c r="AW150" s="14" t="s">
        <v>30</v>
      </c>
      <c r="AX150" s="14" t="s">
        <v>74</v>
      </c>
      <c r="AY150" s="162" t="s">
        <v>138</v>
      </c>
    </row>
    <row r="151" spans="1:65" s="14" customFormat="1" x14ac:dyDescent="0.2">
      <c r="B151" s="161"/>
      <c r="D151" s="155" t="s">
        <v>147</v>
      </c>
      <c r="E151" s="162" t="s">
        <v>1</v>
      </c>
      <c r="F151" s="163" t="s">
        <v>151</v>
      </c>
      <c r="H151" s="164">
        <v>-3.75</v>
      </c>
      <c r="L151" s="161"/>
      <c r="M151" s="165"/>
      <c r="N151" s="166"/>
      <c r="O151" s="166"/>
      <c r="P151" s="166"/>
      <c r="Q151" s="166"/>
      <c r="R151" s="166"/>
      <c r="S151" s="166"/>
      <c r="T151" s="167"/>
      <c r="AT151" s="162" t="s">
        <v>147</v>
      </c>
      <c r="AU151" s="162" t="s">
        <v>83</v>
      </c>
      <c r="AV151" s="14" t="s">
        <v>83</v>
      </c>
      <c r="AW151" s="14" t="s">
        <v>30</v>
      </c>
      <c r="AX151" s="14" t="s">
        <v>74</v>
      </c>
      <c r="AY151" s="162" t="s">
        <v>138</v>
      </c>
    </row>
    <row r="152" spans="1:65" s="14" customFormat="1" x14ac:dyDescent="0.2">
      <c r="B152" s="161"/>
      <c r="D152" s="155" t="s">
        <v>147</v>
      </c>
      <c r="E152" s="162" t="s">
        <v>1</v>
      </c>
      <c r="F152" s="163" t="s">
        <v>152</v>
      </c>
      <c r="H152" s="164">
        <v>-1.02</v>
      </c>
      <c r="L152" s="161"/>
      <c r="M152" s="165"/>
      <c r="N152" s="166"/>
      <c r="O152" s="166"/>
      <c r="P152" s="166"/>
      <c r="Q152" s="166"/>
      <c r="R152" s="166"/>
      <c r="S152" s="166"/>
      <c r="T152" s="167"/>
      <c r="AT152" s="162" t="s">
        <v>147</v>
      </c>
      <c r="AU152" s="162" t="s">
        <v>83</v>
      </c>
      <c r="AV152" s="14" t="s">
        <v>83</v>
      </c>
      <c r="AW152" s="14" t="s">
        <v>30</v>
      </c>
      <c r="AX152" s="14" t="s">
        <v>74</v>
      </c>
      <c r="AY152" s="162" t="s">
        <v>138</v>
      </c>
    </row>
    <row r="153" spans="1:65" s="15" customFormat="1" x14ac:dyDescent="0.2">
      <c r="B153" s="168"/>
      <c r="D153" s="155" t="s">
        <v>147</v>
      </c>
      <c r="E153" s="169" t="s">
        <v>1</v>
      </c>
      <c r="F153" s="170" t="s">
        <v>153</v>
      </c>
      <c r="H153" s="171">
        <v>54.551000000000002</v>
      </c>
      <c r="L153" s="168"/>
      <c r="M153" s="172"/>
      <c r="N153" s="173"/>
      <c r="O153" s="173"/>
      <c r="P153" s="173"/>
      <c r="Q153" s="173"/>
      <c r="R153" s="173"/>
      <c r="S153" s="173"/>
      <c r="T153" s="174"/>
      <c r="AT153" s="169" t="s">
        <v>147</v>
      </c>
      <c r="AU153" s="169" t="s">
        <v>83</v>
      </c>
      <c r="AV153" s="15" t="s">
        <v>145</v>
      </c>
      <c r="AW153" s="15" t="s">
        <v>30</v>
      </c>
      <c r="AX153" s="15" t="s">
        <v>79</v>
      </c>
      <c r="AY153" s="169" t="s">
        <v>138</v>
      </c>
    </row>
    <row r="154" spans="1:65" s="2" customFormat="1" ht="21.75" customHeight="1" x14ac:dyDescent="0.2">
      <c r="A154" s="30"/>
      <c r="B154" s="141"/>
      <c r="C154" s="142" t="s">
        <v>83</v>
      </c>
      <c r="D154" s="142" t="s">
        <v>140</v>
      </c>
      <c r="E154" s="143" t="s">
        <v>154</v>
      </c>
      <c r="F154" s="144" t="s">
        <v>155</v>
      </c>
      <c r="G154" s="145" t="s">
        <v>143</v>
      </c>
      <c r="H154" s="146">
        <v>54.551000000000002</v>
      </c>
      <c r="I154" s="147"/>
      <c r="J154" s="147">
        <f>ROUND(I154*H154,2)</f>
        <v>0</v>
      </c>
      <c r="K154" s="144" t="s">
        <v>1</v>
      </c>
      <c r="L154" s="31"/>
      <c r="M154" s="148" t="s">
        <v>1</v>
      </c>
      <c r="N154" s="149" t="s">
        <v>39</v>
      </c>
      <c r="O154" s="150">
        <v>0.20799999999999999</v>
      </c>
      <c r="P154" s="150">
        <f>O154*H154</f>
        <v>11.346608</v>
      </c>
      <c r="Q154" s="150">
        <v>0</v>
      </c>
      <c r="R154" s="150">
        <f>Q154*H154</f>
        <v>0</v>
      </c>
      <c r="S154" s="150">
        <v>0.255</v>
      </c>
      <c r="T154" s="151">
        <f>S154*H154</f>
        <v>13.910505000000001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2" t="s">
        <v>145</v>
      </c>
      <c r="AT154" s="152" t="s">
        <v>140</v>
      </c>
      <c r="AU154" s="152" t="s">
        <v>83</v>
      </c>
      <c r="AY154" s="18" t="s">
        <v>138</v>
      </c>
      <c r="BE154" s="153">
        <f>IF(N154="základní",J154,0)</f>
        <v>0</v>
      </c>
      <c r="BF154" s="153">
        <f>IF(N154="snížená",J154,0)</f>
        <v>0</v>
      </c>
      <c r="BG154" s="153">
        <f>IF(N154="zákl. přenesená",J154,0)</f>
        <v>0</v>
      </c>
      <c r="BH154" s="153">
        <f>IF(N154="sníž. přenesená",J154,0)</f>
        <v>0</v>
      </c>
      <c r="BI154" s="153">
        <f>IF(N154="nulová",J154,0)</f>
        <v>0</v>
      </c>
      <c r="BJ154" s="18" t="s">
        <v>79</v>
      </c>
      <c r="BK154" s="153">
        <f>ROUND(I154*H154,2)</f>
        <v>0</v>
      </c>
      <c r="BL154" s="18" t="s">
        <v>145</v>
      </c>
      <c r="BM154" s="152" t="s">
        <v>156</v>
      </c>
    </row>
    <row r="155" spans="1:65" s="2" customFormat="1" ht="19.5" x14ac:dyDescent="0.2">
      <c r="A155" s="30"/>
      <c r="B155" s="31"/>
      <c r="C155" s="30"/>
      <c r="D155" s="155" t="s">
        <v>157</v>
      </c>
      <c r="E155" s="30"/>
      <c r="F155" s="175" t="s">
        <v>158</v>
      </c>
      <c r="G155" s="30"/>
      <c r="H155" s="30"/>
      <c r="I155" s="30"/>
      <c r="J155" s="30"/>
      <c r="K155" s="30"/>
      <c r="L155" s="31"/>
      <c r="M155" s="176"/>
      <c r="N155" s="177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157</v>
      </c>
      <c r="AU155" s="18" t="s">
        <v>83</v>
      </c>
    </row>
    <row r="156" spans="1:65" s="13" customFormat="1" x14ac:dyDescent="0.2">
      <c r="B156" s="154"/>
      <c r="D156" s="155" t="s">
        <v>147</v>
      </c>
      <c r="E156" s="156" t="s">
        <v>1</v>
      </c>
      <c r="F156" s="157" t="s">
        <v>148</v>
      </c>
      <c r="H156" s="156" t="s">
        <v>1</v>
      </c>
      <c r="L156" s="154"/>
      <c r="M156" s="158"/>
      <c r="N156" s="159"/>
      <c r="O156" s="159"/>
      <c r="P156" s="159"/>
      <c r="Q156" s="159"/>
      <c r="R156" s="159"/>
      <c r="S156" s="159"/>
      <c r="T156" s="160"/>
      <c r="AT156" s="156" t="s">
        <v>147</v>
      </c>
      <c r="AU156" s="156" t="s">
        <v>83</v>
      </c>
      <c r="AV156" s="13" t="s">
        <v>79</v>
      </c>
      <c r="AW156" s="13" t="s">
        <v>30</v>
      </c>
      <c r="AX156" s="13" t="s">
        <v>74</v>
      </c>
      <c r="AY156" s="156" t="s">
        <v>138</v>
      </c>
    </row>
    <row r="157" spans="1:65" s="14" customFormat="1" x14ac:dyDescent="0.2">
      <c r="B157" s="161"/>
      <c r="D157" s="155" t="s">
        <v>147</v>
      </c>
      <c r="E157" s="162" t="s">
        <v>1</v>
      </c>
      <c r="F157" s="163" t="s">
        <v>149</v>
      </c>
      <c r="H157" s="164">
        <v>64.721000000000004</v>
      </c>
      <c r="L157" s="161"/>
      <c r="M157" s="165"/>
      <c r="N157" s="166"/>
      <c r="O157" s="166"/>
      <c r="P157" s="166"/>
      <c r="Q157" s="166"/>
      <c r="R157" s="166"/>
      <c r="S157" s="166"/>
      <c r="T157" s="167"/>
      <c r="AT157" s="162" t="s">
        <v>147</v>
      </c>
      <c r="AU157" s="162" t="s">
        <v>83</v>
      </c>
      <c r="AV157" s="14" t="s">
        <v>83</v>
      </c>
      <c r="AW157" s="14" t="s">
        <v>30</v>
      </c>
      <c r="AX157" s="14" t="s">
        <v>74</v>
      </c>
      <c r="AY157" s="162" t="s">
        <v>138</v>
      </c>
    </row>
    <row r="158" spans="1:65" s="14" customFormat="1" x14ac:dyDescent="0.2">
      <c r="B158" s="161"/>
      <c r="D158" s="155" t="s">
        <v>147</v>
      </c>
      <c r="E158" s="162" t="s">
        <v>1</v>
      </c>
      <c r="F158" s="163" t="s">
        <v>150</v>
      </c>
      <c r="H158" s="164">
        <v>-5.4</v>
      </c>
      <c r="L158" s="161"/>
      <c r="M158" s="165"/>
      <c r="N158" s="166"/>
      <c r="O158" s="166"/>
      <c r="P158" s="166"/>
      <c r="Q158" s="166"/>
      <c r="R158" s="166"/>
      <c r="S158" s="166"/>
      <c r="T158" s="167"/>
      <c r="AT158" s="162" t="s">
        <v>147</v>
      </c>
      <c r="AU158" s="162" t="s">
        <v>83</v>
      </c>
      <c r="AV158" s="14" t="s">
        <v>83</v>
      </c>
      <c r="AW158" s="14" t="s">
        <v>30</v>
      </c>
      <c r="AX158" s="14" t="s">
        <v>74</v>
      </c>
      <c r="AY158" s="162" t="s">
        <v>138</v>
      </c>
    </row>
    <row r="159" spans="1:65" s="14" customFormat="1" x14ac:dyDescent="0.2">
      <c r="B159" s="161"/>
      <c r="D159" s="155" t="s">
        <v>147</v>
      </c>
      <c r="E159" s="162" t="s">
        <v>1</v>
      </c>
      <c r="F159" s="163" t="s">
        <v>151</v>
      </c>
      <c r="H159" s="164">
        <v>-3.75</v>
      </c>
      <c r="L159" s="161"/>
      <c r="M159" s="165"/>
      <c r="N159" s="166"/>
      <c r="O159" s="166"/>
      <c r="P159" s="166"/>
      <c r="Q159" s="166"/>
      <c r="R159" s="166"/>
      <c r="S159" s="166"/>
      <c r="T159" s="167"/>
      <c r="AT159" s="162" t="s">
        <v>147</v>
      </c>
      <c r="AU159" s="162" t="s">
        <v>83</v>
      </c>
      <c r="AV159" s="14" t="s">
        <v>83</v>
      </c>
      <c r="AW159" s="14" t="s">
        <v>30</v>
      </c>
      <c r="AX159" s="14" t="s">
        <v>74</v>
      </c>
      <c r="AY159" s="162" t="s">
        <v>138</v>
      </c>
    </row>
    <row r="160" spans="1:65" s="14" customFormat="1" x14ac:dyDescent="0.2">
      <c r="B160" s="161"/>
      <c r="D160" s="155" t="s">
        <v>147</v>
      </c>
      <c r="E160" s="162" t="s">
        <v>1</v>
      </c>
      <c r="F160" s="163" t="s">
        <v>152</v>
      </c>
      <c r="H160" s="164">
        <v>-1.02</v>
      </c>
      <c r="L160" s="161"/>
      <c r="M160" s="165"/>
      <c r="N160" s="166"/>
      <c r="O160" s="166"/>
      <c r="P160" s="166"/>
      <c r="Q160" s="166"/>
      <c r="R160" s="166"/>
      <c r="S160" s="166"/>
      <c r="T160" s="167"/>
      <c r="AT160" s="162" t="s">
        <v>147</v>
      </c>
      <c r="AU160" s="162" t="s">
        <v>83</v>
      </c>
      <c r="AV160" s="14" t="s">
        <v>83</v>
      </c>
      <c r="AW160" s="14" t="s">
        <v>30</v>
      </c>
      <c r="AX160" s="14" t="s">
        <v>74</v>
      </c>
      <c r="AY160" s="162" t="s">
        <v>138</v>
      </c>
    </row>
    <row r="161" spans="1:65" s="15" customFormat="1" x14ac:dyDescent="0.2">
      <c r="B161" s="168"/>
      <c r="D161" s="155" t="s">
        <v>147</v>
      </c>
      <c r="E161" s="169" t="s">
        <v>1</v>
      </c>
      <c r="F161" s="170" t="s">
        <v>153</v>
      </c>
      <c r="H161" s="171">
        <v>54.551000000000002</v>
      </c>
      <c r="L161" s="168"/>
      <c r="M161" s="172"/>
      <c r="N161" s="173"/>
      <c r="O161" s="173"/>
      <c r="P161" s="173"/>
      <c r="Q161" s="173"/>
      <c r="R161" s="173"/>
      <c r="S161" s="173"/>
      <c r="T161" s="174"/>
      <c r="AT161" s="169" t="s">
        <v>147</v>
      </c>
      <c r="AU161" s="169" t="s">
        <v>83</v>
      </c>
      <c r="AV161" s="15" t="s">
        <v>145</v>
      </c>
      <c r="AW161" s="15" t="s">
        <v>30</v>
      </c>
      <c r="AX161" s="15" t="s">
        <v>79</v>
      </c>
      <c r="AY161" s="169" t="s">
        <v>138</v>
      </c>
    </row>
    <row r="162" spans="1:65" s="2" customFormat="1" ht="21.75" customHeight="1" x14ac:dyDescent="0.2">
      <c r="A162" s="30"/>
      <c r="B162" s="141"/>
      <c r="C162" s="142" t="s">
        <v>159</v>
      </c>
      <c r="D162" s="142" t="s">
        <v>140</v>
      </c>
      <c r="E162" s="143" t="s">
        <v>160</v>
      </c>
      <c r="F162" s="144" t="s">
        <v>161</v>
      </c>
      <c r="G162" s="145" t="s">
        <v>162</v>
      </c>
      <c r="H162" s="146">
        <v>9.7080000000000002</v>
      </c>
      <c r="I162" s="147"/>
      <c r="J162" s="147">
        <f>ROUND(I162*H162,2)</f>
        <v>0</v>
      </c>
      <c r="K162" s="144" t="s">
        <v>144</v>
      </c>
      <c r="L162" s="31"/>
      <c r="M162" s="148" t="s">
        <v>1</v>
      </c>
      <c r="N162" s="149" t="s">
        <v>39</v>
      </c>
      <c r="O162" s="150">
        <v>4.1390000000000002</v>
      </c>
      <c r="P162" s="150">
        <f>O162*H162</f>
        <v>40.181412000000002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2" t="s">
        <v>145</v>
      </c>
      <c r="AT162" s="152" t="s">
        <v>140</v>
      </c>
      <c r="AU162" s="152" t="s">
        <v>83</v>
      </c>
      <c r="AY162" s="18" t="s">
        <v>138</v>
      </c>
      <c r="BE162" s="153">
        <f>IF(N162="základní",J162,0)</f>
        <v>0</v>
      </c>
      <c r="BF162" s="153">
        <f>IF(N162="snížená",J162,0)</f>
        <v>0</v>
      </c>
      <c r="BG162" s="153">
        <f>IF(N162="zákl. přenesená",J162,0)</f>
        <v>0</v>
      </c>
      <c r="BH162" s="153">
        <f>IF(N162="sníž. přenesená",J162,0)</f>
        <v>0</v>
      </c>
      <c r="BI162" s="153">
        <f>IF(N162="nulová",J162,0)</f>
        <v>0</v>
      </c>
      <c r="BJ162" s="18" t="s">
        <v>79</v>
      </c>
      <c r="BK162" s="153">
        <f>ROUND(I162*H162,2)</f>
        <v>0</v>
      </c>
      <c r="BL162" s="18" t="s">
        <v>145</v>
      </c>
      <c r="BM162" s="152" t="s">
        <v>163</v>
      </c>
    </row>
    <row r="163" spans="1:65" s="13" customFormat="1" x14ac:dyDescent="0.2">
      <c r="B163" s="154"/>
      <c r="D163" s="155" t="s">
        <v>147</v>
      </c>
      <c r="E163" s="156" t="s">
        <v>1</v>
      </c>
      <c r="F163" s="157" t="s">
        <v>148</v>
      </c>
      <c r="H163" s="156" t="s">
        <v>1</v>
      </c>
      <c r="L163" s="154"/>
      <c r="M163" s="158"/>
      <c r="N163" s="159"/>
      <c r="O163" s="159"/>
      <c r="P163" s="159"/>
      <c r="Q163" s="159"/>
      <c r="R163" s="159"/>
      <c r="S163" s="159"/>
      <c r="T163" s="160"/>
      <c r="AT163" s="156" t="s">
        <v>147</v>
      </c>
      <c r="AU163" s="156" t="s">
        <v>83</v>
      </c>
      <c r="AV163" s="13" t="s">
        <v>79</v>
      </c>
      <c r="AW163" s="13" t="s">
        <v>30</v>
      </c>
      <c r="AX163" s="13" t="s">
        <v>74</v>
      </c>
      <c r="AY163" s="156" t="s">
        <v>138</v>
      </c>
    </row>
    <row r="164" spans="1:65" s="14" customFormat="1" x14ac:dyDescent="0.2">
      <c r="B164" s="161"/>
      <c r="D164" s="155" t="s">
        <v>147</v>
      </c>
      <c r="E164" s="162" t="s">
        <v>1</v>
      </c>
      <c r="F164" s="163" t="s">
        <v>164</v>
      </c>
      <c r="H164" s="164">
        <v>9.7080000000000002</v>
      </c>
      <c r="L164" s="161"/>
      <c r="M164" s="165"/>
      <c r="N164" s="166"/>
      <c r="O164" s="166"/>
      <c r="P164" s="166"/>
      <c r="Q164" s="166"/>
      <c r="R164" s="166"/>
      <c r="S164" s="166"/>
      <c r="T164" s="167"/>
      <c r="AT164" s="162" t="s">
        <v>147</v>
      </c>
      <c r="AU164" s="162" t="s">
        <v>83</v>
      </c>
      <c r="AV164" s="14" t="s">
        <v>83</v>
      </c>
      <c r="AW164" s="14" t="s">
        <v>30</v>
      </c>
      <c r="AX164" s="14" t="s">
        <v>74</v>
      </c>
      <c r="AY164" s="162" t="s">
        <v>138</v>
      </c>
    </row>
    <row r="165" spans="1:65" s="16" customFormat="1" x14ac:dyDescent="0.2">
      <c r="B165" s="178"/>
      <c r="D165" s="155" t="s">
        <v>147</v>
      </c>
      <c r="E165" s="179" t="s">
        <v>1</v>
      </c>
      <c r="F165" s="170" t="s">
        <v>153</v>
      </c>
      <c r="H165" s="181">
        <v>9.7080000000000002</v>
      </c>
      <c r="L165" s="178"/>
      <c r="M165" s="182"/>
      <c r="N165" s="183"/>
      <c r="O165" s="183"/>
      <c r="P165" s="183"/>
      <c r="Q165" s="183"/>
      <c r="R165" s="183"/>
      <c r="S165" s="183"/>
      <c r="T165" s="184"/>
      <c r="AT165" s="179" t="s">
        <v>147</v>
      </c>
      <c r="AU165" s="179" t="s">
        <v>83</v>
      </c>
      <c r="AV165" s="16" t="s">
        <v>159</v>
      </c>
      <c r="AW165" s="16" t="s">
        <v>30</v>
      </c>
      <c r="AX165" s="16" t="s">
        <v>74</v>
      </c>
      <c r="AY165" s="179" t="s">
        <v>138</v>
      </c>
    </row>
    <row r="166" spans="1:65" s="2" customFormat="1" ht="21.75" customHeight="1" x14ac:dyDescent="0.2">
      <c r="A166" s="30"/>
      <c r="B166" s="141"/>
      <c r="C166" s="142" t="s">
        <v>145</v>
      </c>
      <c r="D166" s="142" t="s">
        <v>140</v>
      </c>
      <c r="E166" s="143" t="s">
        <v>168</v>
      </c>
      <c r="F166" s="144" t="s">
        <v>169</v>
      </c>
      <c r="G166" s="145" t="s">
        <v>162</v>
      </c>
      <c r="H166" s="146">
        <v>0.38400000000000001</v>
      </c>
      <c r="I166" s="147"/>
      <c r="J166" s="147">
        <f>ROUND(I166*H166,2)</f>
        <v>0</v>
      </c>
      <c r="K166" s="144" t="s">
        <v>144</v>
      </c>
      <c r="L166" s="31"/>
      <c r="M166" s="148" t="s">
        <v>1</v>
      </c>
      <c r="N166" s="149" t="s">
        <v>39</v>
      </c>
      <c r="O166" s="150">
        <v>4.9329999999999998</v>
      </c>
      <c r="P166" s="150">
        <f>O166*H166</f>
        <v>1.894272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2" t="s">
        <v>145</v>
      </c>
      <c r="AT166" s="152" t="s">
        <v>140</v>
      </c>
      <c r="AU166" s="152" t="s">
        <v>83</v>
      </c>
      <c r="AY166" s="18" t="s">
        <v>138</v>
      </c>
      <c r="BE166" s="153">
        <f>IF(N166="základní",J166,0)</f>
        <v>0</v>
      </c>
      <c r="BF166" s="153">
        <f>IF(N166="snížená",J166,0)</f>
        <v>0</v>
      </c>
      <c r="BG166" s="153">
        <f>IF(N166="zákl. přenesená",J166,0)</f>
        <v>0</v>
      </c>
      <c r="BH166" s="153">
        <f>IF(N166="sníž. přenesená",J166,0)</f>
        <v>0</v>
      </c>
      <c r="BI166" s="153">
        <f>IF(N166="nulová",J166,0)</f>
        <v>0</v>
      </c>
      <c r="BJ166" s="18" t="s">
        <v>79</v>
      </c>
      <c r="BK166" s="153">
        <f>ROUND(I166*H166,2)</f>
        <v>0</v>
      </c>
      <c r="BL166" s="18" t="s">
        <v>145</v>
      </c>
      <c r="BM166" s="152" t="s">
        <v>170</v>
      </c>
    </row>
    <row r="167" spans="1:65" s="14" customFormat="1" x14ac:dyDescent="0.2">
      <c r="B167" s="161"/>
      <c r="D167" s="155" t="s">
        <v>147</v>
      </c>
      <c r="E167" s="162" t="s">
        <v>1</v>
      </c>
      <c r="F167" s="163" t="s">
        <v>171</v>
      </c>
      <c r="H167" s="164">
        <v>0.38400000000000001</v>
      </c>
      <c r="L167" s="161"/>
      <c r="M167" s="165"/>
      <c r="N167" s="166"/>
      <c r="O167" s="166"/>
      <c r="P167" s="166"/>
      <c r="Q167" s="166"/>
      <c r="R167" s="166"/>
      <c r="S167" s="166"/>
      <c r="T167" s="167"/>
      <c r="AT167" s="162" t="s">
        <v>147</v>
      </c>
      <c r="AU167" s="162" t="s">
        <v>83</v>
      </c>
      <c r="AV167" s="14" t="s">
        <v>83</v>
      </c>
      <c r="AW167" s="14" t="s">
        <v>30</v>
      </c>
      <c r="AX167" s="14" t="s">
        <v>74</v>
      </c>
      <c r="AY167" s="162" t="s">
        <v>138</v>
      </c>
    </row>
    <row r="168" spans="1:65" s="15" customFormat="1" x14ac:dyDescent="0.2">
      <c r="B168" s="168"/>
      <c r="D168" s="155" t="s">
        <v>147</v>
      </c>
      <c r="E168" s="169" t="s">
        <v>1</v>
      </c>
      <c r="F168" s="170" t="s">
        <v>153</v>
      </c>
      <c r="H168" s="171">
        <v>0.38400000000000001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147</v>
      </c>
      <c r="AU168" s="169" t="s">
        <v>83</v>
      </c>
      <c r="AV168" s="15" t="s">
        <v>145</v>
      </c>
      <c r="AW168" s="15" t="s">
        <v>30</v>
      </c>
      <c r="AX168" s="15" t="s">
        <v>79</v>
      </c>
      <c r="AY168" s="169" t="s">
        <v>138</v>
      </c>
    </row>
    <row r="169" spans="1:65" s="2" customFormat="1" ht="21.75" customHeight="1" x14ac:dyDescent="0.2">
      <c r="A169" s="30"/>
      <c r="B169" s="141"/>
      <c r="C169" s="142" t="s">
        <v>172</v>
      </c>
      <c r="D169" s="142" t="s">
        <v>140</v>
      </c>
      <c r="E169" s="143" t="s">
        <v>173</v>
      </c>
      <c r="F169" s="144" t="s">
        <v>174</v>
      </c>
      <c r="G169" s="145" t="s">
        <v>162</v>
      </c>
      <c r="H169" s="146">
        <v>18.827999999999999</v>
      </c>
      <c r="I169" s="147"/>
      <c r="J169" s="147">
        <f>ROUND(I169*H169,2)</f>
        <v>0</v>
      </c>
      <c r="K169" s="144" t="s">
        <v>144</v>
      </c>
      <c r="L169" s="31"/>
      <c r="M169" s="148" t="s">
        <v>1</v>
      </c>
      <c r="N169" s="149" t="s">
        <v>39</v>
      </c>
      <c r="O169" s="150">
        <v>6.1529999999999996</v>
      </c>
      <c r="P169" s="150">
        <f>O169*H169</f>
        <v>115.84868399999999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2" t="s">
        <v>145</v>
      </c>
      <c r="AT169" s="152" t="s">
        <v>140</v>
      </c>
      <c r="AU169" s="152" t="s">
        <v>83</v>
      </c>
      <c r="AY169" s="18" t="s">
        <v>138</v>
      </c>
      <c r="BE169" s="153">
        <f>IF(N169="základní",J169,0)</f>
        <v>0</v>
      </c>
      <c r="BF169" s="153">
        <f>IF(N169="snížená",J169,0)</f>
        <v>0</v>
      </c>
      <c r="BG169" s="153">
        <f>IF(N169="zákl. přenesená",J169,0)</f>
        <v>0</v>
      </c>
      <c r="BH169" s="153">
        <f>IF(N169="sníž. přenesená",J169,0)</f>
        <v>0</v>
      </c>
      <c r="BI169" s="153">
        <f>IF(N169="nulová",J169,0)</f>
        <v>0</v>
      </c>
      <c r="BJ169" s="18" t="s">
        <v>79</v>
      </c>
      <c r="BK169" s="153">
        <f>ROUND(I169*H169,2)</f>
        <v>0</v>
      </c>
      <c r="BL169" s="18" t="s">
        <v>145</v>
      </c>
      <c r="BM169" s="152" t="s">
        <v>175</v>
      </c>
    </row>
    <row r="170" spans="1:65" s="2" customFormat="1" ht="19.5" x14ac:dyDescent="0.2">
      <c r="A170" s="30"/>
      <c r="B170" s="31"/>
      <c r="C170" s="30"/>
      <c r="D170" s="155" t="s">
        <v>157</v>
      </c>
      <c r="E170" s="30"/>
      <c r="F170" s="175" t="s">
        <v>176</v>
      </c>
      <c r="G170" s="30"/>
      <c r="H170" s="30"/>
      <c r="I170" s="30"/>
      <c r="J170" s="30"/>
      <c r="K170" s="30"/>
      <c r="L170" s="31"/>
      <c r="M170" s="176"/>
      <c r="N170" s="177"/>
      <c r="O170" s="56"/>
      <c r="P170" s="56"/>
      <c r="Q170" s="56"/>
      <c r="R170" s="56"/>
      <c r="S170" s="56"/>
      <c r="T170" s="57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T170" s="18" t="s">
        <v>157</v>
      </c>
      <c r="AU170" s="18" t="s">
        <v>83</v>
      </c>
    </row>
    <row r="171" spans="1:65" s="14" customFormat="1" x14ac:dyDescent="0.2">
      <c r="B171" s="161"/>
      <c r="D171" s="155" t="s">
        <v>147</v>
      </c>
      <c r="E171" s="162" t="s">
        <v>1</v>
      </c>
      <c r="F171" s="163" t="s">
        <v>177</v>
      </c>
      <c r="H171" s="164">
        <v>18.827999999999999</v>
      </c>
      <c r="L171" s="161"/>
      <c r="M171" s="165"/>
      <c r="N171" s="166"/>
      <c r="O171" s="166"/>
      <c r="P171" s="166"/>
      <c r="Q171" s="166"/>
      <c r="R171" s="166"/>
      <c r="S171" s="166"/>
      <c r="T171" s="167"/>
      <c r="AT171" s="162" t="s">
        <v>147</v>
      </c>
      <c r="AU171" s="162" t="s">
        <v>83</v>
      </c>
      <c r="AV171" s="14" t="s">
        <v>83</v>
      </c>
      <c r="AW171" s="14" t="s">
        <v>30</v>
      </c>
      <c r="AX171" s="14" t="s">
        <v>74</v>
      </c>
      <c r="AY171" s="162" t="s">
        <v>138</v>
      </c>
    </row>
    <row r="172" spans="1:65" s="15" customFormat="1" x14ac:dyDescent="0.2">
      <c r="B172" s="168"/>
      <c r="D172" s="155" t="s">
        <v>147</v>
      </c>
      <c r="E172" s="169" t="s">
        <v>1</v>
      </c>
      <c r="F172" s="170" t="s">
        <v>153</v>
      </c>
      <c r="H172" s="171">
        <v>18.827999999999999</v>
      </c>
      <c r="L172" s="168"/>
      <c r="M172" s="172"/>
      <c r="N172" s="173"/>
      <c r="O172" s="173"/>
      <c r="P172" s="173"/>
      <c r="Q172" s="173"/>
      <c r="R172" s="173"/>
      <c r="S172" s="173"/>
      <c r="T172" s="174"/>
      <c r="AT172" s="169" t="s">
        <v>147</v>
      </c>
      <c r="AU172" s="169" t="s">
        <v>83</v>
      </c>
      <c r="AV172" s="15" t="s">
        <v>145</v>
      </c>
      <c r="AW172" s="15" t="s">
        <v>30</v>
      </c>
      <c r="AX172" s="15" t="s">
        <v>79</v>
      </c>
      <c r="AY172" s="169" t="s">
        <v>138</v>
      </c>
    </row>
    <row r="173" spans="1:65" s="2" customFormat="1" ht="33" customHeight="1" x14ac:dyDescent="0.2">
      <c r="A173" s="30"/>
      <c r="B173" s="141"/>
      <c r="C173" s="142" t="s">
        <v>178</v>
      </c>
      <c r="D173" s="142" t="s">
        <v>140</v>
      </c>
      <c r="E173" s="143" t="s">
        <v>179</v>
      </c>
      <c r="F173" s="144" t="s">
        <v>180</v>
      </c>
      <c r="G173" s="145" t="s">
        <v>162</v>
      </c>
      <c r="H173" s="146">
        <v>13.781000000000001</v>
      </c>
      <c r="I173" s="147"/>
      <c r="J173" s="147">
        <f>ROUND(I173*H173,2)</f>
        <v>0</v>
      </c>
      <c r="K173" s="144" t="s">
        <v>144</v>
      </c>
      <c r="L173" s="31"/>
      <c r="M173" s="148" t="s">
        <v>1</v>
      </c>
      <c r="N173" s="149" t="s">
        <v>39</v>
      </c>
      <c r="O173" s="150">
        <v>0.40699999999999997</v>
      </c>
      <c r="P173" s="150">
        <f>O173*H173</f>
        <v>5.608867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2" t="s">
        <v>145</v>
      </c>
      <c r="AT173" s="152" t="s">
        <v>140</v>
      </c>
      <c r="AU173" s="152" t="s">
        <v>83</v>
      </c>
      <c r="AY173" s="18" t="s">
        <v>138</v>
      </c>
      <c r="BE173" s="153">
        <f>IF(N173="základní",J173,0)</f>
        <v>0</v>
      </c>
      <c r="BF173" s="153">
        <f>IF(N173="snížená",J173,0)</f>
        <v>0</v>
      </c>
      <c r="BG173" s="153">
        <f>IF(N173="zákl. přenesená",J173,0)</f>
        <v>0</v>
      </c>
      <c r="BH173" s="153">
        <f>IF(N173="sníž. přenesená",J173,0)</f>
        <v>0</v>
      </c>
      <c r="BI173" s="153">
        <f>IF(N173="nulová",J173,0)</f>
        <v>0</v>
      </c>
      <c r="BJ173" s="18" t="s">
        <v>79</v>
      </c>
      <c r="BK173" s="153">
        <f>ROUND(I173*H173,2)</f>
        <v>0</v>
      </c>
      <c r="BL173" s="18" t="s">
        <v>145</v>
      </c>
      <c r="BM173" s="152" t="s">
        <v>181</v>
      </c>
    </row>
    <row r="174" spans="1:65" s="2" customFormat="1" ht="19.5" x14ac:dyDescent="0.2">
      <c r="A174" s="30"/>
      <c r="B174" s="31"/>
      <c r="C174" s="30"/>
      <c r="D174" s="155" t="s">
        <v>157</v>
      </c>
      <c r="E174" s="30"/>
      <c r="F174" s="175" t="s">
        <v>182</v>
      </c>
      <c r="G174" s="30"/>
      <c r="H174" s="30"/>
      <c r="I174" s="30"/>
      <c r="J174" s="30"/>
      <c r="K174" s="30"/>
      <c r="L174" s="31"/>
      <c r="M174" s="176"/>
      <c r="N174" s="177"/>
      <c r="O174" s="56"/>
      <c r="P174" s="56"/>
      <c r="Q174" s="56"/>
      <c r="R174" s="56"/>
      <c r="S174" s="56"/>
      <c r="T174" s="5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8" t="s">
        <v>157</v>
      </c>
      <c r="AU174" s="18" t="s">
        <v>83</v>
      </c>
    </row>
    <row r="175" spans="1:65" s="14" customFormat="1" x14ac:dyDescent="0.2">
      <c r="B175" s="161"/>
      <c r="D175" s="155" t="s">
        <v>147</v>
      </c>
      <c r="E175" s="162" t="s">
        <v>1</v>
      </c>
      <c r="F175" s="163">
        <v>9.7080000000000002</v>
      </c>
      <c r="H175" s="164">
        <v>9.7080000000000002</v>
      </c>
      <c r="L175" s="161"/>
      <c r="M175" s="165"/>
      <c r="N175" s="166"/>
      <c r="O175" s="166"/>
      <c r="P175" s="166"/>
      <c r="Q175" s="166"/>
      <c r="R175" s="166"/>
      <c r="S175" s="166"/>
      <c r="T175" s="167"/>
      <c r="AT175" s="162" t="s">
        <v>147</v>
      </c>
      <c r="AU175" s="162" t="s">
        <v>83</v>
      </c>
      <c r="AV175" s="14" t="s">
        <v>83</v>
      </c>
      <c r="AW175" s="14" t="s">
        <v>30</v>
      </c>
      <c r="AX175" s="14" t="s">
        <v>74</v>
      </c>
      <c r="AY175" s="162" t="s">
        <v>138</v>
      </c>
    </row>
    <row r="176" spans="1:65" s="14" customFormat="1" x14ac:dyDescent="0.2">
      <c r="B176" s="161"/>
      <c r="D176" s="155" t="s">
        <v>147</v>
      </c>
      <c r="E176" s="162" t="s">
        <v>1</v>
      </c>
      <c r="F176" s="163" t="s">
        <v>183</v>
      </c>
      <c r="H176" s="164">
        <v>0.38400000000000001</v>
      </c>
      <c r="L176" s="161"/>
      <c r="M176" s="165"/>
      <c r="N176" s="166"/>
      <c r="O176" s="166"/>
      <c r="P176" s="166"/>
      <c r="Q176" s="166"/>
      <c r="R176" s="166"/>
      <c r="S176" s="166"/>
      <c r="T176" s="167"/>
      <c r="AT176" s="162" t="s">
        <v>147</v>
      </c>
      <c r="AU176" s="162" t="s">
        <v>83</v>
      </c>
      <c r="AV176" s="14" t="s">
        <v>83</v>
      </c>
      <c r="AW176" s="14" t="s">
        <v>30</v>
      </c>
      <c r="AX176" s="14" t="s">
        <v>74</v>
      </c>
      <c r="AY176" s="162" t="s">
        <v>138</v>
      </c>
    </row>
    <row r="177" spans="1:65" s="14" customFormat="1" x14ac:dyDescent="0.2">
      <c r="B177" s="161"/>
      <c r="D177" s="155" t="s">
        <v>147</v>
      </c>
      <c r="E177" s="162" t="s">
        <v>1</v>
      </c>
      <c r="F177" s="163" t="s">
        <v>184</v>
      </c>
      <c r="H177" s="164">
        <v>3.6890000000000001</v>
      </c>
      <c r="L177" s="161"/>
      <c r="M177" s="165"/>
      <c r="N177" s="166"/>
      <c r="O177" s="166"/>
      <c r="P177" s="166"/>
      <c r="Q177" s="166"/>
      <c r="R177" s="166"/>
      <c r="S177" s="166"/>
      <c r="T177" s="167"/>
      <c r="AT177" s="162" t="s">
        <v>147</v>
      </c>
      <c r="AU177" s="162" t="s">
        <v>83</v>
      </c>
      <c r="AV177" s="14" t="s">
        <v>83</v>
      </c>
      <c r="AW177" s="14" t="s">
        <v>30</v>
      </c>
      <c r="AX177" s="14" t="s">
        <v>74</v>
      </c>
      <c r="AY177" s="162" t="s">
        <v>138</v>
      </c>
    </row>
    <row r="178" spans="1:65" s="15" customFormat="1" x14ac:dyDescent="0.2">
      <c r="B178" s="168"/>
      <c r="D178" s="155" t="s">
        <v>147</v>
      </c>
      <c r="E178" s="169" t="s">
        <v>1</v>
      </c>
      <c r="F178" s="170" t="s">
        <v>153</v>
      </c>
      <c r="H178" s="171">
        <f>SUM(H175:H177)</f>
        <v>13.781000000000001</v>
      </c>
      <c r="L178" s="168"/>
      <c r="M178" s="172"/>
      <c r="N178" s="173"/>
      <c r="O178" s="173"/>
      <c r="P178" s="173"/>
      <c r="Q178" s="173"/>
      <c r="R178" s="173"/>
      <c r="S178" s="173"/>
      <c r="T178" s="174"/>
      <c r="AT178" s="169" t="s">
        <v>147</v>
      </c>
      <c r="AU178" s="169" t="s">
        <v>83</v>
      </c>
      <c r="AV178" s="15" t="s">
        <v>145</v>
      </c>
      <c r="AW178" s="15" t="s">
        <v>30</v>
      </c>
      <c r="AX178" s="15" t="s">
        <v>79</v>
      </c>
      <c r="AY178" s="169" t="s">
        <v>138</v>
      </c>
    </row>
    <row r="179" spans="1:65" s="2" customFormat="1" ht="33" customHeight="1" x14ac:dyDescent="0.2">
      <c r="A179" s="30"/>
      <c r="B179" s="141"/>
      <c r="C179" s="142" t="s">
        <v>185</v>
      </c>
      <c r="D179" s="142" t="s">
        <v>140</v>
      </c>
      <c r="E179" s="143" t="s">
        <v>186</v>
      </c>
      <c r="F179" s="144" t="s">
        <v>187</v>
      </c>
      <c r="G179" s="145" t="s">
        <v>162</v>
      </c>
      <c r="H179" s="146">
        <v>13.781000000000001</v>
      </c>
      <c r="I179" s="147"/>
      <c r="J179" s="147">
        <f>ROUND(I179*H179,2)</f>
        <v>0</v>
      </c>
      <c r="K179" s="144" t="s">
        <v>144</v>
      </c>
      <c r="L179" s="31"/>
      <c r="M179" s="148" t="s">
        <v>1</v>
      </c>
      <c r="N179" s="149" t="s">
        <v>39</v>
      </c>
      <c r="O179" s="150">
        <v>0.376</v>
      </c>
      <c r="P179" s="150">
        <f>O179*H179</f>
        <v>5.1816560000000003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2" t="s">
        <v>145</v>
      </c>
      <c r="AT179" s="152" t="s">
        <v>140</v>
      </c>
      <c r="AU179" s="152" t="s">
        <v>83</v>
      </c>
      <c r="AY179" s="18" t="s">
        <v>138</v>
      </c>
      <c r="BE179" s="153">
        <f>IF(N179="základní",J179,0)</f>
        <v>0</v>
      </c>
      <c r="BF179" s="153">
        <f>IF(N179="snížená",J179,0)</f>
        <v>0</v>
      </c>
      <c r="BG179" s="153">
        <f>IF(N179="zákl. přenesená",J179,0)</f>
        <v>0</v>
      </c>
      <c r="BH179" s="153">
        <f>IF(N179="sníž. přenesená",J179,0)</f>
        <v>0</v>
      </c>
      <c r="BI179" s="153">
        <f>IF(N179="nulová",J179,0)</f>
        <v>0</v>
      </c>
      <c r="BJ179" s="18" t="s">
        <v>79</v>
      </c>
      <c r="BK179" s="153">
        <f>ROUND(I179*H179,2)</f>
        <v>0</v>
      </c>
      <c r="BL179" s="18" t="s">
        <v>145</v>
      </c>
      <c r="BM179" s="152" t="s">
        <v>188</v>
      </c>
    </row>
    <row r="180" spans="1:65" s="2" customFormat="1" ht="21.75" customHeight="1" x14ac:dyDescent="0.2">
      <c r="A180" s="30"/>
      <c r="B180" s="141"/>
      <c r="C180" s="142" t="s">
        <v>189</v>
      </c>
      <c r="D180" s="142" t="s">
        <v>140</v>
      </c>
      <c r="E180" s="143" t="s">
        <v>190</v>
      </c>
      <c r="F180" s="144" t="s">
        <v>191</v>
      </c>
      <c r="G180" s="145" t="s">
        <v>162</v>
      </c>
      <c r="H180" s="146">
        <v>13.781000000000001</v>
      </c>
      <c r="I180" s="147"/>
      <c r="J180" s="147">
        <f>ROUND(I180*H180,2)</f>
        <v>0</v>
      </c>
      <c r="K180" s="144" t="s">
        <v>144</v>
      </c>
      <c r="L180" s="31"/>
      <c r="M180" s="148" t="s">
        <v>1</v>
      </c>
      <c r="N180" s="149" t="s">
        <v>39</v>
      </c>
      <c r="O180" s="150">
        <v>9.9000000000000005E-2</v>
      </c>
      <c r="P180" s="150">
        <f>O180*H180</f>
        <v>1.3643190000000001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2" t="s">
        <v>145</v>
      </c>
      <c r="AT180" s="152" t="s">
        <v>140</v>
      </c>
      <c r="AU180" s="152" t="s">
        <v>83</v>
      </c>
      <c r="AY180" s="18" t="s">
        <v>138</v>
      </c>
      <c r="BE180" s="153">
        <f>IF(N180="základní",J180,0)</f>
        <v>0</v>
      </c>
      <c r="BF180" s="153">
        <f>IF(N180="snížená",J180,0)</f>
        <v>0</v>
      </c>
      <c r="BG180" s="153">
        <f>IF(N180="zákl. přenesená",J180,0)</f>
        <v>0</v>
      </c>
      <c r="BH180" s="153">
        <f>IF(N180="sníž. přenesená",J180,0)</f>
        <v>0</v>
      </c>
      <c r="BI180" s="153">
        <f>IF(N180="nulová",J180,0)</f>
        <v>0</v>
      </c>
      <c r="BJ180" s="18" t="s">
        <v>79</v>
      </c>
      <c r="BK180" s="153">
        <f>ROUND(I180*H180,2)</f>
        <v>0</v>
      </c>
      <c r="BL180" s="18" t="s">
        <v>145</v>
      </c>
      <c r="BM180" s="152" t="s">
        <v>192</v>
      </c>
    </row>
    <row r="181" spans="1:65" s="2" customFormat="1" ht="21.75" customHeight="1" x14ac:dyDescent="0.2">
      <c r="A181" s="30"/>
      <c r="B181" s="141"/>
      <c r="C181" s="142" t="s">
        <v>193</v>
      </c>
      <c r="D181" s="142" t="s">
        <v>140</v>
      </c>
      <c r="E181" s="143" t="s">
        <v>194</v>
      </c>
      <c r="F181" s="144" t="s">
        <v>195</v>
      </c>
      <c r="G181" s="145" t="s">
        <v>162</v>
      </c>
      <c r="H181" s="146">
        <v>15.138999999999999</v>
      </c>
      <c r="I181" s="147"/>
      <c r="J181" s="147">
        <f>ROUND(I181*H181,2)</f>
        <v>0</v>
      </c>
      <c r="K181" s="144" t="s">
        <v>144</v>
      </c>
      <c r="L181" s="31"/>
      <c r="M181" s="148" t="s">
        <v>1</v>
      </c>
      <c r="N181" s="149" t="s">
        <v>39</v>
      </c>
      <c r="O181" s="150">
        <v>0.70899999999999996</v>
      </c>
      <c r="P181" s="150">
        <f>O181*H181</f>
        <v>10.733550999999999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2" t="s">
        <v>145</v>
      </c>
      <c r="AT181" s="152" t="s">
        <v>140</v>
      </c>
      <c r="AU181" s="152" t="s">
        <v>83</v>
      </c>
      <c r="AY181" s="18" t="s">
        <v>138</v>
      </c>
      <c r="BE181" s="153">
        <f>IF(N181="základní",J181,0)</f>
        <v>0</v>
      </c>
      <c r="BF181" s="153">
        <f>IF(N181="snížená",J181,0)</f>
        <v>0</v>
      </c>
      <c r="BG181" s="153">
        <f>IF(N181="zákl. přenesená",J181,0)</f>
        <v>0</v>
      </c>
      <c r="BH181" s="153">
        <f>IF(N181="sníž. přenesená",J181,0)</f>
        <v>0</v>
      </c>
      <c r="BI181" s="153">
        <f>IF(N181="nulová",J181,0)</f>
        <v>0</v>
      </c>
      <c r="BJ181" s="18" t="s">
        <v>79</v>
      </c>
      <c r="BK181" s="153">
        <f>ROUND(I181*H181,2)</f>
        <v>0</v>
      </c>
      <c r="BL181" s="18" t="s">
        <v>145</v>
      </c>
      <c r="BM181" s="152" t="s">
        <v>196</v>
      </c>
    </row>
    <row r="182" spans="1:65" s="2" customFormat="1" ht="19.5" x14ac:dyDescent="0.2">
      <c r="A182" s="30"/>
      <c r="B182" s="31"/>
      <c r="C182" s="30"/>
      <c r="D182" s="155" t="s">
        <v>157</v>
      </c>
      <c r="E182" s="30"/>
      <c r="F182" s="175" t="s">
        <v>197</v>
      </c>
      <c r="G182" s="30"/>
      <c r="H182" s="30"/>
      <c r="I182" s="30"/>
      <c r="J182" s="30"/>
      <c r="K182" s="30"/>
      <c r="L182" s="31"/>
      <c r="M182" s="176"/>
      <c r="N182" s="177"/>
      <c r="O182" s="56"/>
      <c r="P182" s="56"/>
      <c r="Q182" s="56"/>
      <c r="R182" s="56"/>
      <c r="S182" s="56"/>
      <c r="T182" s="57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T182" s="18" t="s">
        <v>157</v>
      </c>
      <c r="AU182" s="18" t="s">
        <v>83</v>
      </c>
    </row>
    <row r="183" spans="1:65" s="13" customFormat="1" x14ac:dyDescent="0.2">
      <c r="B183" s="154"/>
      <c r="D183" s="155" t="s">
        <v>147</v>
      </c>
      <c r="E183" s="156" t="s">
        <v>1</v>
      </c>
      <c r="F183" s="157" t="s">
        <v>198</v>
      </c>
      <c r="H183" s="156" t="s">
        <v>1</v>
      </c>
      <c r="L183" s="154"/>
      <c r="M183" s="158"/>
      <c r="N183" s="159"/>
      <c r="O183" s="159"/>
      <c r="P183" s="159"/>
      <c r="Q183" s="159"/>
      <c r="R183" s="159"/>
      <c r="S183" s="159"/>
      <c r="T183" s="160"/>
      <c r="AT183" s="156" t="s">
        <v>147</v>
      </c>
      <c r="AU183" s="156" t="s">
        <v>83</v>
      </c>
      <c r="AV183" s="13" t="s">
        <v>79</v>
      </c>
      <c r="AW183" s="13" t="s">
        <v>30</v>
      </c>
      <c r="AX183" s="13" t="s">
        <v>74</v>
      </c>
      <c r="AY183" s="156" t="s">
        <v>138</v>
      </c>
    </row>
    <row r="184" spans="1:65" s="14" customFormat="1" x14ac:dyDescent="0.2">
      <c r="B184" s="161"/>
      <c r="D184" s="155" t="s">
        <v>147</v>
      </c>
      <c r="E184" s="162" t="s">
        <v>1</v>
      </c>
      <c r="F184" s="163" t="s">
        <v>199</v>
      </c>
      <c r="H184" s="164">
        <v>12.552</v>
      </c>
      <c r="L184" s="161"/>
      <c r="M184" s="165"/>
      <c r="N184" s="166"/>
      <c r="O184" s="166"/>
      <c r="P184" s="166"/>
      <c r="Q184" s="166"/>
      <c r="R184" s="166"/>
      <c r="S184" s="166"/>
      <c r="T184" s="167"/>
      <c r="AT184" s="162" t="s">
        <v>147</v>
      </c>
      <c r="AU184" s="162" t="s">
        <v>83</v>
      </c>
      <c r="AV184" s="14" t="s">
        <v>83</v>
      </c>
      <c r="AW184" s="14" t="s">
        <v>30</v>
      </c>
      <c r="AX184" s="14" t="s">
        <v>74</v>
      </c>
      <c r="AY184" s="162" t="s">
        <v>138</v>
      </c>
    </row>
    <row r="185" spans="1:65" s="13" customFormat="1" x14ac:dyDescent="0.2">
      <c r="B185" s="154"/>
      <c r="D185" s="155" t="s">
        <v>147</v>
      </c>
      <c r="E185" s="156" t="s">
        <v>1</v>
      </c>
      <c r="F185" s="157" t="s">
        <v>200</v>
      </c>
      <c r="H185" s="156" t="s">
        <v>1</v>
      </c>
      <c r="L185" s="154"/>
      <c r="M185" s="158"/>
      <c r="N185" s="159"/>
      <c r="O185" s="159"/>
      <c r="P185" s="159"/>
      <c r="Q185" s="159"/>
      <c r="R185" s="159"/>
      <c r="S185" s="159"/>
      <c r="T185" s="160"/>
      <c r="AT185" s="156" t="s">
        <v>147</v>
      </c>
      <c r="AU185" s="156" t="s">
        <v>83</v>
      </c>
      <c r="AV185" s="13" t="s">
        <v>79</v>
      </c>
      <c r="AW185" s="13" t="s">
        <v>30</v>
      </c>
      <c r="AX185" s="13" t="s">
        <v>74</v>
      </c>
      <c r="AY185" s="156" t="s">
        <v>138</v>
      </c>
    </row>
    <row r="186" spans="1:65" s="14" customFormat="1" x14ac:dyDescent="0.2">
      <c r="B186" s="161"/>
      <c r="D186" s="155" t="s">
        <v>147</v>
      </c>
      <c r="E186" s="162" t="s">
        <v>1</v>
      </c>
      <c r="F186" s="163" t="s">
        <v>201</v>
      </c>
      <c r="H186" s="164">
        <v>-0.19700000000000001</v>
      </c>
      <c r="L186" s="161"/>
      <c r="M186" s="165"/>
      <c r="N186" s="166"/>
      <c r="O186" s="166"/>
      <c r="P186" s="166"/>
      <c r="Q186" s="166"/>
      <c r="R186" s="166"/>
      <c r="S186" s="166"/>
      <c r="T186" s="167"/>
      <c r="AT186" s="162" t="s">
        <v>147</v>
      </c>
      <c r="AU186" s="162" t="s">
        <v>83</v>
      </c>
      <c r="AV186" s="14" t="s">
        <v>83</v>
      </c>
      <c r="AW186" s="14" t="s">
        <v>30</v>
      </c>
      <c r="AX186" s="14" t="s">
        <v>74</v>
      </c>
      <c r="AY186" s="162" t="s">
        <v>138</v>
      </c>
    </row>
    <row r="187" spans="1:65" s="16" customFormat="1" x14ac:dyDescent="0.2">
      <c r="B187" s="178"/>
      <c r="D187" s="155" t="s">
        <v>147</v>
      </c>
      <c r="E187" s="179" t="s">
        <v>1</v>
      </c>
      <c r="F187" s="180" t="s">
        <v>165</v>
      </c>
      <c r="H187" s="181">
        <v>12.355</v>
      </c>
      <c r="L187" s="178"/>
      <c r="M187" s="182"/>
      <c r="N187" s="183"/>
      <c r="O187" s="183"/>
      <c r="P187" s="183"/>
      <c r="Q187" s="183"/>
      <c r="R187" s="183"/>
      <c r="S187" s="183"/>
      <c r="T187" s="184"/>
      <c r="AT187" s="179" t="s">
        <v>147</v>
      </c>
      <c r="AU187" s="179" t="s">
        <v>83</v>
      </c>
      <c r="AV187" s="16" t="s">
        <v>159</v>
      </c>
      <c r="AW187" s="16" t="s">
        <v>30</v>
      </c>
      <c r="AX187" s="16" t="s">
        <v>74</v>
      </c>
      <c r="AY187" s="179" t="s">
        <v>138</v>
      </c>
    </row>
    <row r="188" spans="1:65" s="13" customFormat="1" x14ac:dyDescent="0.2">
      <c r="B188" s="154"/>
      <c r="D188" s="155" t="s">
        <v>147</v>
      </c>
      <c r="E188" s="156" t="s">
        <v>1</v>
      </c>
      <c r="F188" s="157" t="s">
        <v>202</v>
      </c>
      <c r="H188" s="156" t="s">
        <v>1</v>
      </c>
      <c r="L188" s="154"/>
      <c r="M188" s="158"/>
      <c r="N188" s="159"/>
      <c r="O188" s="159"/>
      <c r="P188" s="159"/>
      <c r="Q188" s="159"/>
      <c r="R188" s="159"/>
      <c r="S188" s="159"/>
      <c r="T188" s="160"/>
      <c r="AT188" s="156" t="s">
        <v>147</v>
      </c>
      <c r="AU188" s="156" t="s">
        <v>83</v>
      </c>
      <c r="AV188" s="13" t="s">
        <v>79</v>
      </c>
      <c r="AW188" s="13" t="s">
        <v>30</v>
      </c>
      <c r="AX188" s="13" t="s">
        <v>74</v>
      </c>
      <c r="AY188" s="156" t="s">
        <v>138</v>
      </c>
    </row>
    <row r="189" spans="1:65" s="14" customFormat="1" x14ac:dyDescent="0.2">
      <c r="B189" s="161"/>
      <c r="D189" s="155" t="s">
        <v>147</v>
      </c>
      <c r="E189" s="162" t="s">
        <v>1</v>
      </c>
      <c r="F189" s="163" t="s">
        <v>203</v>
      </c>
      <c r="H189" s="164">
        <v>2.1120000000000001</v>
      </c>
      <c r="L189" s="161"/>
      <c r="M189" s="165"/>
      <c r="N189" s="166"/>
      <c r="O189" s="166"/>
      <c r="P189" s="166"/>
      <c r="Q189" s="166"/>
      <c r="R189" s="166"/>
      <c r="S189" s="166"/>
      <c r="T189" s="167"/>
      <c r="AT189" s="162" t="s">
        <v>147</v>
      </c>
      <c r="AU189" s="162" t="s">
        <v>83</v>
      </c>
      <c r="AV189" s="14" t="s">
        <v>83</v>
      </c>
      <c r="AW189" s="14" t="s">
        <v>30</v>
      </c>
      <c r="AX189" s="14" t="s">
        <v>74</v>
      </c>
      <c r="AY189" s="162" t="s">
        <v>138</v>
      </c>
    </row>
    <row r="190" spans="1:65" s="14" customFormat="1" x14ac:dyDescent="0.2">
      <c r="B190" s="161"/>
      <c r="D190" s="155" t="s">
        <v>147</v>
      </c>
      <c r="E190" s="162" t="s">
        <v>1</v>
      </c>
      <c r="F190" s="163" t="s">
        <v>204</v>
      </c>
      <c r="H190" s="164">
        <v>0.67200000000000004</v>
      </c>
      <c r="L190" s="161"/>
      <c r="M190" s="165"/>
      <c r="N190" s="166"/>
      <c r="O190" s="166"/>
      <c r="P190" s="166"/>
      <c r="Q190" s="166"/>
      <c r="R190" s="166"/>
      <c r="S190" s="166"/>
      <c r="T190" s="167"/>
      <c r="AT190" s="162" t="s">
        <v>147</v>
      </c>
      <c r="AU190" s="162" t="s">
        <v>83</v>
      </c>
      <c r="AV190" s="14" t="s">
        <v>83</v>
      </c>
      <c r="AW190" s="14" t="s">
        <v>30</v>
      </c>
      <c r="AX190" s="14" t="s">
        <v>74</v>
      </c>
      <c r="AY190" s="162" t="s">
        <v>138</v>
      </c>
    </row>
    <row r="191" spans="1:65" s="16" customFormat="1" x14ac:dyDescent="0.2">
      <c r="B191" s="178"/>
      <c r="D191" s="155" t="s">
        <v>147</v>
      </c>
      <c r="E191" s="179" t="s">
        <v>1</v>
      </c>
      <c r="F191" s="180" t="s">
        <v>165</v>
      </c>
      <c r="H191" s="181">
        <v>2.7840000000000003</v>
      </c>
      <c r="L191" s="178"/>
      <c r="M191" s="182"/>
      <c r="N191" s="183"/>
      <c r="O191" s="183"/>
      <c r="P191" s="183"/>
      <c r="Q191" s="183"/>
      <c r="R191" s="183"/>
      <c r="S191" s="183"/>
      <c r="T191" s="184"/>
      <c r="AT191" s="179" t="s">
        <v>147</v>
      </c>
      <c r="AU191" s="179" t="s">
        <v>83</v>
      </c>
      <c r="AV191" s="16" t="s">
        <v>159</v>
      </c>
      <c r="AW191" s="16" t="s">
        <v>30</v>
      </c>
      <c r="AX191" s="16" t="s">
        <v>74</v>
      </c>
      <c r="AY191" s="179" t="s">
        <v>138</v>
      </c>
    </row>
    <row r="192" spans="1:65" s="15" customFormat="1" x14ac:dyDescent="0.2">
      <c r="B192" s="168"/>
      <c r="D192" s="155" t="s">
        <v>147</v>
      </c>
      <c r="E192" s="169" t="s">
        <v>1</v>
      </c>
      <c r="F192" s="170" t="s">
        <v>153</v>
      </c>
      <c r="H192" s="171">
        <v>15.139000000000001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147</v>
      </c>
      <c r="AU192" s="169" t="s">
        <v>83</v>
      </c>
      <c r="AV192" s="15" t="s">
        <v>145</v>
      </c>
      <c r="AW192" s="15" t="s">
        <v>30</v>
      </c>
      <c r="AX192" s="15" t="s">
        <v>79</v>
      </c>
      <c r="AY192" s="169" t="s">
        <v>138</v>
      </c>
    </row>
    <row r="193" spans="1:65" s="2" customFormat="1" ht="21.75" customHeight="1" x14ac:dyDescent="0.2">
      <c r="A193" s="30"/>
      <c r="B193" s="141"/>
      <c r="C193" s="142" t="s">
        <v>205</v>
      </c>
      <c r="D193" s="142" t="s">
        <v>140</v>
      </c>
      <c r="E193" s="143" t="s">
        <v>206</v>
      </c>
      <c r="F193" s="144" t="s">
        <v>207</v>
      </c>
      <c r="G193" s="145" t="s">
        <v>162</v>
      </c>
      <c r="H193" s="146">
        <v>6.8150000000000004</v>
      </c>
      <c r="I193" s="147"/>
      <c r="J193" s="147">
        <f>ROUND(I193*H193,2)</f>
        <v>0</v>
      </c>
      <c r="K193" s="144" t="s">
        <v>144</v>
      </c>
      <c r="L193" s="31"/>
      <c r="M193" s="148" t="s">
        <v>1</v>
      </c>
      <c r="N193" s="149" t="s">
        <v>39</v>
      </c>
      <c r="O193" s="150">
        <v>1.7889999999999999</v>
      </c>
      <c r="P193" s="150">
        <f>O193*H193</f>
        <v>12.192035000000001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2" t="s">
        <v>145</v>
      </c>
      <c r="AT193" s="152" t="s">
        <v>140</v>
      </c>
      <c r="AU193" s="152" t="s">
        <v>83</v>
      </c>
      <c r="AY193" s="18" t="s">
        <v>138</v>
      </c>
      <c r="BE193" s="153">
        <f>IF(N193="základní",J193,0)</f>
        <v>0</v>
      </c>
      <c r="BF193" s="153">
        <f>IF(N193="snížená",J193,0)</f>
        <v>0</v>
      </c>
      <c r="BG193" s="153">
        <f>IF(N193="zákl. přenesená",J193,0)</f>
        <v>0</v>
      </c>
      <c r="BH193" s="153">
        <f>IF(N193="sníž. přenesená",J193,0)</f>
        <v>0</v>
      </c>
      <c r="BI193" s="153">
        <f>IF(N193="nulová",J193,0)</f>
        <v>0</v>
      </c>
      <c r="BJ193" s="18" t="s">
        <v>79</v>
      </c>
      <c r="BK193" s="153">
        <f>ROUND(I193*H193,2)</f>
        <v>0</v>
      </c>
      <c r="BL193" s="18" t="s">
        <v>145</v>
      </c>
      <c r="BM193" s="152" t="s">
        <v>208</v>
      </c>
    </row>
    <row r="194" spans="1:65" s="13" customFormat="1" x14ac:dyDescent="0.2">
      <c r="B194" s="154"/>
      <c r="D194" s="155" t="s">
        <v>147</v>
      </c>
      <c r="E194" s="156" t="s">
        <v>1</v>
      </c>
      <c r="F194" s="157" t="s">
        <v>198</v>
      </c>
      <c r="H194" s="156" t="s">
        <v>1</v>
      </c>
      <c r="L194" s="154"/>
      <c r="M194" s="158"/>
      <c r="N194" s="159"/>
      <c r="O194" s="159"/>
      <c r="P194" s="159"/>
      <c r="Q194" s="159"/>
      <c r="R194" s="159"/>
      <c r="S194" s="159"/>
      <c r="T194" s="160"/>
      <c r="AT194" s="156" t="s">
        <v>147</v>
      </c>
      <c r="AU194" s="156" t="s">
        <v>83</v>
      </c>
      <c r="AV194" s="13" t="s">
        <v>79</v>
      </c>
      <c r="AW194" s="13" t="s">
        <v>30</v>
      </c>
      <c r="AX194" s="13" t="s">
        <v>74</v>
      </c>
      <c r="AY194" s="156" t="s">
        <v>138</v>
      </c>
    </row>
    <row r="195" spans="1:65" s="14" customFormat="1" x14ac:dyDescent="0.2">
      <c r="B195" s="161"/>
      <c r="D195" s="155" t="s">
        <v>147</v>
      </c>
      <c r="E195" s="162" t="s">
        <v>1</v>
      </c>
      <c r="F195" s="163" t="s">
        <v>209</v>
      </c>
      <c r="H195" s="164">
        <v>7.8419999999999996</v>
      </c>
      <c r="L195" s="161"/>
      <c r="M195" s="165"/>
      <c r="N195" s="166"/>
      <c r="O195" s="166"/>
      <c r="P195" s="166"/>
      <c r="Q195" s="166"/>
      <c r="R195" s="166"/>
      <c r="S195" s="166"/>
      <c r="T195" s="167"/>
      <c r="AT195" s="162" t="s">
        <v>147</v>
      </c>
      <c r="AU195" s="162" t="s">
        <v>83</v>
      </c>
      <c r="AV195" s="14" t="s">
        <v>83</v>
      </c>
      <c r="AW195" s="14" t="s">
        <v>30</v>
      </c>
      <c r="AX195" s="14" t="s">
        <v>74</v>
      </c>
      <c r="AY195" s="162" t="s">
        <v>138</v>
      </c>
    </row>
    <row r="196" spans="1:65" s="13" customFormat="1" x14ac:dyDescent="0.2">
      <c r="B196" s="154"/>
      <c r="D196" s="155" t="s">
        <v>147</v>
      </c>
      <c r="E196" s="156" t="s">
        <v>1</v>
      </c>
      <c r="F196" s="157" t="s">
        <v>210</v>
      </c>
      <c r="H196" s="156" t="s">
        <v>1</v>
      </c>
      <c r="L196" s="154"/>
      <c r="M196" s="158"/>
      <c r="N196" s="159"/>
      <c r="O196" s="159"/>
      <c r="P196" s="159"/>
      <c r="Q196" s="159"/>
      <c r="R196" s="159"/>
      <c r="S196" s="159"/>
      <c r="T196" s="160"/>
      <c r="AT196" s="156" t="s">
        <v>147</v>
      </c>
      <c r="AU196" s="156" t="s">
        <v>83</v>
      </c>
      <c r="AV196" s="13" t="s">
        <v>79</v>
      </c>
      <c r="AW196" s="13" t="s">
        <v>30</v>
      </c>
      <c r="AX196" s="13" t="s">
        <v>74</v>
      </c>
      <c r="AY196" s="156" t="s">
        <v>138</v>
      </c>
    </row>
    <row r="197" spans="1:65" s="14" customFormat="1" x14ac:dyDescent="0.2">
      <c r="B197" s="161"/>
      <c r="D197" s="155" t="s">
        <v>147</v>
      </c>
      <c r="E197" s="162" t="s">
        <v>1</v>
      </c>
      <c r="F197" s="163" t="s">
        <v>211</v>
      </c>
      <c r="H197" s="164">
        <v>-0.98099999999999998</v>
      </c>
      <c r="L197" s="161"/>
      <c r="M197" s="165"/>
      <c r="N197" s="166"/>
      <c r="O197" s="166"/>
      <c r="P197" s="166"/>
      <c r="Q197" s="166"/>
      <c r="R197" s="166"/>
      <c r="S197" s="166"/>
      <c r="T197" s="167"/>
      <c r="AT197" s="162" t="s">
        <v>147</v>
      </c>
      <c r="AU197" s="162" t="s">
        <v>83</v>
      </c>
      <c r="AV197" s="14" t="s">
        <v>83</v>
      </c>
      <c r="AW197" s="14" t="s">
        <v>30</v>
      </c>
      <c r="AX197" s="14" t="s">
        <v>74</v>
      </c>
      <c r="AY197" s="162" t="s">
        <v>138</v>
      </c>
    </row>
    <row r="198" spans="1:65" s="14" customFormat="1" x14ac:dyDescent="0.2">
      <c r="B198" s="161"/>
      <c r="D198" s="155" t="s">
        <v>147</v>
      </c>
      <c r="E198" s="162" t="s">
        <v>1</v>
      </c>
      <c r="F198" s="163" t="s">
        <v>212</v>
      </c>
      <c r="H198" s="164">
        <v>-9.8000000000000004E-2</v>
      </c>
      <c r="L198" s="161"/>
      <c r="M198" s="165"/>
      <c r="N198" s="166"/>
      <c r="O198" s="166"/>
      <c r="P198" s="166"/>
      <c r="Q198" s="166"/>
      <c r="R198" s="166"/>
      <c r="S198" s="166"/>
      <c r="T198" s="167"/>
      <c r="AT198" s="162" t="s">
        <v>147</v>
      </c>
      <c r="AU198" s="162" t="s">
        <v>83</v>
      </c>
      <c r="AV198" s="14" t="s">
        <v>83</v>
      </c>
      <c r="AW198" s="14" t="s">
        <v>30</v>
      </c>
      <c r="AX198" s="14" t="s">
        <v>74</v>
      </c>
      <c r="AY198" s="162" t="s">
        <v>138</v>
      </c>
    </row>
    <row r="199" spans="1:65" s="16" customFormat="1" x14ac:dyDescent="0.2">
      <c r="B199" s="178"/>
      <c r="D199" s="155" t="s">
        <v>147</v>
      </c>
      <c r="E199" s="179" t="s">
        <v>1</v>
      </c>
      <c r="F199" s="180" t="s">
        <v>165</v>
      </c>
      <c r="H199" s="181">
        <v>6.7629999999999999</v>
      </c>
      <c r="L199" s="178"/>
      <c r="M199" s="182"/>
      <c r="N199" s="183"/>
      <c r="O199" s="183"/>
      <c r="P199" s="183"/>
      <c r="Q199" s="183"/>
      <c r="R199" s="183"/>
      <c r="S199" s="183"/>
      <c r="T199" s="184"/>
      <c r="AT199" s="179" t="s">
        <v>147</v>
      </c>
      <c r="AU199" s="179" t="s">
        <v>83</v>
      </c>
      <c r="AV199" s="16" t="s">
        <v>159</v>
      </c>
      <c r="AW199" s="16" t="s">
        <v>30</v>
      </c>
      <c r="AX199" s="16" t="s">
        <v>74</v>
      </c>
      <c r="AY199" s="179" t="s">
        <v>138</v>
      </c>
    </row>
    <row r="200" spans="1:65" s="13" customFormat="1" x14ac:dyDescent="0.2">
      <c r="B200" s="154"/>
      <c r="D200" s="155" t="s">
        <v>147</v>
      </c>
      <c r="E200" s="156" t="s">
        <v>1</v>
      </c>
      <c r="F200" s="157" t="s">
        <v>213</v>
      </c>
      <c r="H200" s="156" t="s">
        <v>1</v>
      </c>
      <c r="L200" s="154"/>
      <c r="M200" s="158"/>
      <c r="N200" s="159"/>
      <c r="O200" s="159"/>
      <c r="P200" s="159"/>
      <c r="Q200" s="159"/>
      <c r="R200" s="159"/>
      <c r="S200" s="159"/>
      <c r="T200" s="160"/>
      <c r="AT200" s="156" t="s">
        <v>147</v>
      </c>
      <c r="AU200" s="156" t="s">
        <v>83</v>
      </c>
      <c r="AV200" s="13" t="s">
        <v>79</v>
      </c>
      <c r="AW200" s="13" t="s">
        <v>30</v>
      </c>
      <c r="AX200" s="13" t="s">
        <v>74</v>
      </c>
      <c r="AY200" s="156" t="s">
        <v>138</v>
      </c>
    </row>
    <row r="201" spans="1:65" s="14" customFormat="1" x14ac:dyDescent="0.2">
      <c r="B201" s="161"/>
      <c r="D201" s="155" t="s">
        <v>147</v>
      </c>
      <c r="E201" s="162" t="s">
        <v>1</v>
      </c>
      <c r="F201" s="163" t="s">
        <v>214</v>
      </c>
      <c r="H201" s="164">
        <v>4.4999999999999998E-2</v>
      </c>
      <c r="L201" s="161"/>
      <c r="M201" s="165"/>
      <c r="N201" s="166"/>
      <c r="O201" s="166"/>
      <c r="P201" s="166"/>
      <c r="Q201" s="166"/>
      <c r="R201" s="166"/>
      <c r="S201" s="166"/>
      <c r="T201" s="167"/>
      <c r="AT201" s="162" t="s">
        <v>147</v>
      </c>
      <c r="AU201" s="162" t="s">
        <v>83</v>
      </c>
      <c r="AV201" s="14" t="s">
        <v>83</v>
      </c>
      <c r="AW201" s="14" t="s">
        <v>30</v>
      </c>
      <c r="AX201" s="14" t="s">
        <v>74</v>
      </c>
      <c r="AY201" s="162" t="s">
        <v>138</v>
      </c>
    </row>
    <row r="202" spans="1:65" s="14" customFormat="1" x14ac:dyDescent="0.2">
      <c r="B202" s="161"/>
      <c r="D202" s="155" t="s">
        <v>147</v>
      </c>
      <c r="E202" s="162" t="s">
        <v>1</v>
      </c>
      <c r="F202" s="163" t="s">
        <v>215</v>
      </c>
      <c r="H202" s="164">
        <v>7.0000000000000001E-3</v>
      </c>
      <c r="L202" s="161"/>
      <c r="M202" s="165"/>
      <c r="N202" s="166"/>
      <c r="O202" s="166"/>
      <c r="P202" s="166"/>
      <c r="Q202" s="166"/>
      <c r="R202" s="166"/>
      <c r="S202" s="166"/>
      <c r="T202" s="167"/>
      <c r="AT202" s="162" t="s">
        <v>147</v>
      </c>
      <c r="AU202" s="162" t="s">
        <v>83</v>
      </c>
      <c r="AV202" s="14" t="s">
        <v>83</v>
      </c>
      <c r="AW202" s="14" t="s">
        <v>30</v>
      </c>
      <c r="AX202" s="14" t="s">
        <v>74</v>
      </c>
      <c r="AY202" s="162" t="s">
        <v>138</v>
      </c>
    </row>
    <row r="203" spans="1:65" s="16" customFormat="1" x14ac:dyDescent="0.2">
      <c r="B203" s="178"/>
      <c r="D203" s="155" t="s">
        <v>147</v>
      </c>
      <c r="E203" s="179" t="s">
        <v>1</v>
      </c>
      <c r="F203" s="180" t="s">
        <v>165</v>
      </c>
      <c r="H203" s="181">
        <v>5.1999999999999998E-2</v>
      </c>
      <c r="L203" s="178"/>
      <c r="M203" s="182"/>
      <c r="N203" s="183"/>
      <c r="O203" s="183"/>
      <c r="P203" s="183"/>
      <c r="Q203" s="183"/>
      <c r="R203" s="183"/>
      <c r="S203" s="183"/>
      <c r="T203" s="184"/>
      <c r="AT203" s="179" t="s">
        <v>147</v>
      </c>
      <c r="AU203" s="179" t="s">
        <v>83</v>
      </c>
      <c r="AV203" s="16" t="s">
        <v>159</v>
      </c>
      <c r="AW203" s="16" t="s">
        <v>30</v>
      </c>
      <c r="AX203" s="16" t="s">
        <v>74</v>
      </c>
      <c r="AY203" s="179" t="s">
        <v>138</v>
      </c>
    </row>
    <row r="204" spans="1:65" s="15" customFormat="1" x14ac:dyDescent="0.2">
      <c r="B204" s="168"/>
      <c r="D204" s="155" t="s">
        <v>147</v>
      </c>
      <c r="E204" s="169" t="s">
        <v>1</v>
      </c>
      <c r="F204" s="170" t="s">
        <v>153</v>
      </c>
      <c r="H204" s="171">
        <v>6.8149999999999995</v>
      </c>
      <c r="L204" s="168"/>
      <c r="M204" s="172"/>
      <c r="N204" s="173"/>
      <c r="O204" s="173"/>
      <c r="P204" s="173"/>
      <c r="Q204" s="173"/>
      <c r="R204" s="173"/>
      <c r="S204" s="173"/>
      <c r="T204" s="174"/>
      <c r="AT204" s="169" t="s">
        <v>147</v>
      </c>
      <c r="AU204" s="169" t="s">
        <v>83</v>
      </c>
      <c r="AV204" s="15" t="s">
        <v>145</v>
      </c>
      <c r="AW204" s="15" t="s">
        <v>30</v>
      </c>
      <c r="AX204" s="15" t="s">
        <v>79</v>
      </c>
      <c r="AY204" s="169" t="s">
        <v>138</v>
      </c>
    </row>
    <row r="205" spans="1:65" s="2" customFormat="1" ht="21.75" customHeight="1" x14ac:dyDescent="0.2">
      <c r="A205" s="30"/>
      <c r="B205" s="141"/>
      <c r="C205" s="185" t="s">
        <v>216</v>
      </c>
      <c r="D205" s="185" t="s">
        <v>217</v>
      </c>
      <c r="E205" s="186" t="s">
        <v>218</v>
      </c>
      <c r="F205" s="187" t="s">
        <v>219</v>
      </c>
      <c r="G205" s="188" t="s">
        <v>220</v>
      </c>
      <c r="H205" s="189">
        <v>87</v>
      </c>
      <c r="I205" s="190"/>
      <c r="J205" s="190">
        <f>ROUND(I205*H205,2)</f>
        <v>0</v>
      </c>
      <c r="K205" s="187" t="s">
        <v>144</v>
      </c>
      <c r="L205" s="191"/>
      <c r="M205" s="192" t="s">
        <v>1</v>
      </c>
      <c r="N205" s="193" t="s">
        <v>39</v>
      </c>
      <c r="O205" s="150">
        <v>0</v>
      </c>
      <c r="P205" s="150">
        <f>O205*H205</f>
        <v>0</v>
      </c>
      <c r="Q205" s="150">
        <v>1E-3</v>
      </c>
      <c r="R205" s="150">
        <f>Q205*H205</f>
        <v>8.7000000000000008E-2</v>
      </c>
      <c r="S205" s="150">
        <v>0</v>
      </c>
      <c r="T205" s="151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2" t="s">
        <v>189</v>
      </c>
      <c r="AT205" s="152" t="s">
        <v>217</v>
      </c>
      <c r="AU205" s="152" t="s">
        <v>83</v>
      </c>
      <c r="AY205" s="18" t="s">
        <v>138</v>
      </c>
      <c r="BE205" s="153">
        <f>IF(N205="základní",J205,0)</f>
        <v>0</v>
      </c>
      <c r="BF205" s="153">
        <f>IF(N205="snížená",J205,0)</f>
        <v>0</v>
      </c>
      <c r="BG205" s="153">
        <f>IF(N205="zákl. přenesená",J205,0)</f>
        <v>0</v>
      </c>
      <c r="BH205" s="153">
        <f>IF(N205="sníž. přenesená",J205,0)</f>
        <v>0</v>
      </c>
      <c r="BI205" s="153">
        <f>IF(N205="nulová",J205,0)</f>
        <v>0</v>
      </c>
      <c r="BJ205" s="18" t="s">
        <v>79</v>
      </c>
      <c r="BK205" s="153">
        <f>ROUND(I205*H205,2)</f>
        <v>0</v>
      </c>
      <c r="BL205" s="18" t="s">
        <v>145</v>
      </c>
      <c r="BM205" s="152" t="s">
        <v>221</v>
      </c>
    </row>
    <row r="206" spans="1:65" s="13" customFormat="1" x14ac:dyDescent="0.2">
      <c r="B206" s="154"/>
      <c r="D206" s="155" t="s">
        <v>147</v>
      </c>
      <c r="E206" s="156" t="s">
        <v>1</v>
      </c>
      <c r="F206" s="157" t="s">
        <v>213</v>
      </c>
      <c r="H206" s="156" t="s">
        <v>1</v>
      </c>
      <c r="L206" s="154"/>
      <c r="M206" s="158"/>
      <c r="N206" s="159"/>
      <c r="O206" s="159"/>
      <c r="P206" s="159"/>
      <c r="Q206" s="159"/>
      <c r="R206" s="159"/>
      <c r="S206" s="159"/>
      <c r="T206" s="160"/>
      <c r="AT206" s="156" t="s">
        <v>147</v>
      </c>
      <c r="AU206" s="156" t="s">
        <v>83</v>
      </c>
      <c r="AV206" s="13" t="s">
        <v>79</v>
      </c>
      <c r="AW206" s="13" t="s">
        <v>30</v>
      </c>
      <c r="AX206" s="13" t="s">
        <v>74</v>
      </c>
      <c r="AY206" s="156" t="s">
        <v>138</v>
      </c>
    </row>
    <row r="207" spans="1:65" s="14" customFormat="1" x14ac:dyDescent="0.2">
      <c r="B207" s="161"/>
      <c r="D207" s="155" t="s">
        <v>147</v>
      </c>
      <c r="E207" s="162" t="s">
        <v>1</v>
      </c>
      <c r="F207" s="163" t="s">
        <v>222</v>
      </c>
      <c r="H207" s="164">
        <v>72.5</v>
      </c>
      <c r="L207" s="161"/>
      <c r="M207" s="165"/>
      <c r="N207" s="166"/>
      <c r="O207" s="166"/>
      <c r="P207" s="166"/>
      <c r="Q207" s="166"/>
      <c r="R207" s="166"/>
      <c r="S207" s="166"/>
      <c r="T207" s="167"/>
      <c r="AT207" s="162" t="s">
        <v>147</v>
      </c>
      <c r="AU207" s="162" t="s">
        <v>83</v>
      </c>
      <c r="AV207" s="14" t="s">
        <v>83</v>
      </c>
      <c r="AW207" s="14" t="s">
        <v>30</v>
      </c>
      <c r="AX207" s="14" t="s">
        <v>74</v>
      </c>
      <c r="AY207" s="162" t="s">
        <v>138</v>
      </c>
    </row>
    <row r="208" spans="1:65" s="14" customFormat="1" x14ac:dyDescent="0.2">
      <c r="B208" s="161"/>
      <c r="D208" s="155" t="s">
        <v>147</v>
      </c>
      <c r="E208" s="162" t="s">
        <v>1</v>
      </c>
      <c r="F208" s="163" t="s">
        <v>223</v>
      </c>
      <c r="H208" s="164">
        <v>14.5</v>
      </c>
      <c r="L208" s="161"/>
      <c r="M208" s="165"/>
      <c r="N208" s="166"/>
      <c r="O208" s="166"/>
      <c r="P208" s="166"/>
      <c r="Q208" s="166"/>
      <c r="R208" s="166"/>
      <c r="S208" s="166"/>
      <c r="T208" s="167"/>
      <c r="AT208" s="162" t="s">
        <v>147</v>
      </c>
      <c r="AU208" s="162" t="s">
        <v>83</v>
      </c>
      <c r="AV208" s="14" t="s">
        <v>83</v>
      </c>
      <c r="AW208" s="14" t="s">
        <v>30</v>
      </c>
      <c r="AX208" s="14" t="s">
        <v>74</v>
      </c>
      <c r="AY208" s="162" t="s">
        <v>138</v>
      </c>
    </row>
    <row r="209" spans="1:65" s="15" customFormat="1" x14ac:dyDescent="0.2">
      <c r="B209" s="168"/>
      <c r="D209" s="155" t="s">
        <v>147</v>
      </c>
      <c r="E209" s="169" t="s">
        <v>1</v>
      </c>
      <c r="F209" s="170" t="s">
        <v>153</v>
      </c>
      <c r="H209" s="171">
        <v>87</v>
      </c>
      <c r="L209" s="168"/>
      <c r="M209" s="172"/>
      <c r="N209" s="173"/>
      <c r="O209" s="173"/>
      <c r="P209" s="173"/>
      <c r="Q209" s="173"/>
      <c r="R209" s="173"/>
      <c r="S209" s="173"/>
      <c r="T209" s="174"/>
      <c r="AT209" s="169" t="s">
        <v>147</v>
      </c>
      <c r="AU209" s="169" t="s">
        <v>83</v>
      </c>
      <c r="AV209" s="15" t="s">
        <v>145</v>
      </c>
      <c r="AW209" s="15" t="s">
        <v>30</v>
      </c>
      <c r="AX209" s="15" t="s">
        <v>79</v>
      </c>
      <c r="AY209" s="169" t="s">
        <v>138</v>
      </c>
    </row>
    <row r="210" spans="1:65" s="2" customFormat="1" ht="16.5" customHeight="1" x14ac:dyDescent="0.2">
      <c r="A210" s="30"/>
      <c r="B210" s="141"/>
      <c r="C210" s="185" t="s">
        <v>224</v>
      </c>
      <c r="D210" s="185" t="s">
        <v>217</v>
      </c>
      <c r="E210" s="186" t="s">
        <v>225</v>
      </c>
      <c r="F210" s="187" t="s">
        <v>226</v>
      </c>
      <c r="G210" s="188" t="s">
        <v>227</v>
      </c>
      <c r="H210" s="189">
        <v>13.526</v>
      </c>
      <c r="I210" s="190"/>
      <c r="J210" s="190">
        <f>ROUND(I210*H210,2)</f>
        <v>0</v>
      </c>
      <c r="K210" s="187" t="s">
        <v>144</v>
      </c>
      <c r="L210" s="191"/>
      <c r="M210" s="192" t="s">
        <v>1</v>
      </c>
      <c r="N210" s="193" t="s">
        <v>39</v>
      </c>
      <c r="O210" s="150">
        <v>0</v>
      </c>
      <c r="P210" s="150">
        <f>O210*H210</f>
        <v>0</v>
      </c>
      <c r="Q210" s="150">
        <v>1</v>
      </c>
      <c r="R210" s="150">
        <f>Q210*H210</f>
        <v>13.526</v>
      </c>
      <c r="S210" s="150">
        <v>0</v>
      </c>
      <c r="T210" s="151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2" t="s">
        <v>189</v>
      </c>
      <c r="AT210" s="152" t="s">
        <v>217</v>
      </c>
      <c r="AU210" s="152" t="s">
        <v>83</v>
      </c>
      <c r="AY210" s="18" t="s">
        <v>138</v>
      </c>
      <c r="BE210" s="153">
        <f>IF(N210="základní",J210,0)</f>
        <v>0</v>
      </c>
      <c r="BF210" s="153">
        <f>IF(N210="snížená",J210,0)</f>
        <v>0</v>
      </c>
      <c r="BG210" s="153">
        <f>IF(N210="zákl. přenesená",J210,0)</f>
        <v>0</v>
      </c>
      <c r="BH210" s="153">
        <f>IF(N210="sníž. přenesená",J210,0)</f>
        <v>0</v>
      </c>
      <c r="BI210" s="153">
        <f>IF(N210="nulová",J210,0)</f>
        <v>0</v>
      </c>
      <c r="BJ210" s="18" t="s">
        <v>79</v>
      </c>
      <c r="BK210" s="153">
        <f>ROUND(I210*H210,2)</f>
        <v>0</v>
      </c>
      <c r="BL210" s="18" t="s">
        <v>145</v>
      </c>
      <c r="BM210" s="152" t="s">
        <v>228</v>
      </c>
    </row>
    <row r="211" spans="1:65" s="14" customFormat="1" x14ac:dyDescent="0.2">
      <c r="B211" s="161"/>
      <c r="D211" s="155" t="s">
        <v>147</v>
      </c>
      <c r="F211" s="163" t="s">
        <v>229</v>
      </c>
      <c r="H211" s="164">
        <v>13.526</v>
      </c>
      <c r="L211" s="161"/>
      <c r="M211" s="165"/>
      <c r="N211" s="166"/>
      <c r="O211" s="166"/>
      <c r="P211" s="166"/>
      <c r="Q211" s="166"/>
      <c r="R211" s="166"/>
      <c r="S211" s="166"/>
      <c r="T211" s="167"/>
      <c r="AT211" s="162" t="s">
        <v>147</v>
      </c>
      <c r="AU211" s="162" t="s">
        <v>83</v>
      </c>
      <c r="AV211" s="14" t="s">
        <v>83</v>
      </c>
      <c r="AW211" s="14" t="s">
        <v>3</v>
      </c>
      <c r="AX211" s="14" t="s">
        <v>79</v>
      </c>
      <c r="AY211" s="162" t="s">
        <v>138</v>
      </c>
    </row>
    <row r="212" spans="1:65" s="2" customFormat="1" ht="33" customHeight="1" x14ac:dyDescent="0.2">
      <c r="A212" s="30"/>
      <c r="B212" s="141"/>
      <c r="C212" s="142" t="s">
        <v>230</v>
      </c>
      <c r="D212" s="142" t="s">
        <v>140</v>
      </c>
      <c r="E212" s="143" t="s">
        <v>231</v>
      </c>
      <c r="F212" s="144" t="s">
        <v>232</v>
      </c>
      <c r="G212" s="145" t="s">
        <v>233</v>
      </c>
      <c r="H212" s="146">
        <v>13.074999999999999</v>
      </c>
      <c r="I212" s="147"/>
      <c r="J212" s="147">
        <f>ROUND(I212*H212,2)</f>
        <v>0</v>
      </c>
      <c r="K212" s="144" t="s">
        <v>144</v>
      </c>
      <c r="L212" s="31"/>
      <c r="M212" s="148" t="s">
        <v>1</v>
      </c>
      <c r="N212" s="149" t="s">
        <v>39</v>
      </c>
      <c r="O212" s="150">
        <v>0.39</v>
      </c>
      <c r="P212" s="150">
        <f>O212*H212</f>
        <v>5.0992499999999996</v>
      </c>
      <c r="Q212" s="150">
        <v>0.2044</v>
      </c>
      <c r="R212" s="150">
        <f>Q212*H212</f>
        <v>2.6725299999999996</v>
      </c>
      <c r="S212" s="150">
        <v>0</v>
      </c>
      <c r="T212" s="151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2" t="s">
        <v>145</v>
      </c>
      <c r="AT212" s="152" t="s">
        <v>140</v>
      </c>
      <c r="AU212" s="152" t="s">
        <v>83</v>
      </c>
      <c r="AY212" s="18" t="s">
        <v>138</v>
      </c>
      <c r="BE212" s="153">
        <f>IF(N212="základní",J212,0)</f>
        <v>0</v>
      </c>
      <c r="BF212" s="153">
        <f>IF(N212="snížená",J212,0)</f>
        <v>0</v>
      </c>
      <c r="BG212" s="153">
        <f>IF(N212="zákl. přenesená",J212,0)</f>
        <v>0</v>
      </c>
      <c r="BH212" s="153">
        <f>IF(N212="sníž. přenesená",J212,0)</f>
        <v>0</v>
      </c>
      <c r="BI212" s="153">
        <f>IF(N212="nulová",J212,0)</f>
        <v>0</v>
      </c>
      <c r="BJ212" s="18" t="s">
        <v>79</v>
      </c>
      <c r="BK212" s="153">
        <f>ROUND(I212*H212,2)</f>
        <v>0</v>
      </c>
      <c r="BL212" s="18" t="s">
        <v>145</v>
      </c>
      <c r="BM212" s="152" t="s">
        <v>234</v>
      </c>
    </row>
    <row r="213" spans="1:65" s="13" customFormat="1" x14ac:dyDescent="0.2">
      <c r="B213" s="154"/>
      <c r="D213" s="155" t="s">
        <v>147</v>
      </c>
      <c r="E213" s="156" t="s">
        <v>1</v>
      </c>
      <c r="F213" s="157" t="s">
        <v>235</v>
      </c>
      <c r="H213" s="156" t="s">
        <v>1</v>
      </c>
      <c r="L213" s="154"/>
      <c r="M213" s="158"/>
      <c r="N213" s="159"/>
      <c r="O213" s="159"/>
      <c r="P213" s="159"/>
      <c r="Q213" s="159"/>
      <c r="R213" s="159"/>
      <c r="S213" s="159"/>
      <c r="T213" s="160"/>
      <c r="AT213" s="156" t="s">
        <v>147</v>
      </c>
      <c r="AU213" s="156" t="s">
        <v>83</v>
      </c>
      <c r="AV213" s="13" t="s">
        <v>79</v>
      </c>
      <c r="AW213" s="13" t="s">
        <v>30</v>
      </c>
      <c r="AX213" s="13" t="s">
        <v>74</v>
      </c>
      <c r="AY213" s="156" t="s">
        <v>138</v>
      </c>
    </row>
    <row r="214" spans="1:65" s="14" customFormat="1" x14ac:dyDescent="0.2">
      <c r="B214" s="161"/>
      <c r="D214" s="155" t="s">
        <v>147</v>
      </c>
      <c r="E214" s="162" t="s">
        <v>1</v>
      </c>
      <c r="F214" s="163" t="s">
        <v>236</v>
      </c>
      <c r="H214" s="164">
        <v>13.074999999999999</v>
      </c>
      <c r="L214" s="161"/>
      <c r="M214" s="165"/>
      <c r="N214" s="166"/>
      <c r="O214" s="166"/>
      <c r="P214" s="166"/>
      <c r="Q214" s="166"/>
      <c r="R214" s="166"/>
      <c r="S214" s="166"/>
      <c r="T214" s="167"/>
      <c r="AT214" s="162" t="s">
        <v>147</v>
      </c>
      <c r="AU214" s="162" t="s">
        <v>83</v>
      </c>
      <c r="AV214" s="14" t="s">
        <v>83</v>
      </c>
      <c r="AW214" s="14" t="s">
        <v>30</v>
      </c>
      <c r="AX214" s="14" t="s">
        <v>74</v>
      </c>
      <c r="AY214" s="162" t="s">
        <v>138</v>
      </c>
    </row>
    <row r="215" spans="1:65" s="15" customFormat="1" x14ac:dyDescent="0.2">
      <c r="B215" s="168"/>
      <c r="D215" s="155" t="s">
        <v>147</v>
      </c>
      <c r="E215" s="169" t="s">
        <v>1</v>
      </c>
      <c r="F215" s="170" t="s">
        <v>153</v>
      </c>
      <c r="H215" s="171">
        <v>13.074999999999999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147</v>
      </c>
      <c r="AU215" s="169" t="s">
        <v>83</v>
      </c>
      <c r="AV215" s="15" t="s">
        <v>145</v>
      </c>
      <c r="AW215" s="15" t="s">
        <v>30</v>
      </c>
      <c r="AX215" s="15" t="s">
        <v>79</v>
      </c>
      <c r="AY215" s="169" t="s">
        <v>138</v>
      </c>
    </row>
    <row r="216" spans="1:65" s="2" customFormat="1" ht="33" customHeight="1" x14ac:dyDescent="0.2">
      <c r="A216" s="30"/>
      <c r="B216" s="141"/>
      <c r="C216" s="185" t="s">
        <v>237</v>
      </c>
      <c r="D216" s="185" t="s">
        <v>217</v>
      </c>
      <c r="E216" s="186" t="s">
        <v>238</v>
      </c>
      <c r="F216" s="187" t="s">
        <v>239</v>
      </c>
      <c r="G216" s="188" t="s">
        <v>233</v>
      </c>
      <c r="H216" s="189">
        <v>13.074999999999999</v>
      </c>
      <c r="I216" s="190"/>
      <c r="J216" s="190">
        <f>ROUND(I216*H216,2)</f>
        <v>0</v>
      </c>
      <c r="K216" s="187" t="s">
        <v>144</v>
      </c>
      <c r="L216" s="191"/>
      <c r="M216" s="192" t="s">
        <v>1</v>
      </c>
      <c r="N216" s="193" t="s">
        <v>39</v>
      </c>
      <c r="O216" s="150">
        <v>0</v>
      </c>
      <c r="P216" s="150">
        <f>O216*H216</f>
        <v>0</v>
      </c>
      <c r="Q216" s="150">
        <v>3.8999999999999999E-4</v>
      </c>
      <c r="R216" s="150">
        <f>Q216*H216</f>
        <v>5.0992499999999996E-3</v>
      </c>
      <c r="S216" s="150">
        <v>0</v>
      </c>
      <c r="T216" s="151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52" t="s">
        <v>189</v>
      </c>
      <c r="AT216" s="152" t="s">
        <v>217</v>
      </c>
      <c r="AU216" s="152" t="s">
        <v>83</v>
      </c>
      <c r="AY216" s="18" t="s">
        <v>138</v>
      </c>
      <c r="BE216" s="153">
        <f>IF(N216="základní",J216,0)</f>
        <v>0</v>
      </c>
      <c r="BF216" s="153">
        <f>IF(N216="snížená",J216,0)</f>
        <v>0</v>
      </c>
      <c r="BG216" s="153">
        <f>IF(N216="zákl. přenesená",J216,0)</f>
        <v>0</v>
      </c>
      <c r="BH216" s="153">
        <f>IF(N216="sníž. přenesená",J216,0)</f>
        <v>0</v>
      </c>
      <c r="BI216" s="153">
        <f>IF(N216="nulová",J216,0)</f>
        <v>0</v>
      </c>
      <c r="BJ216" s="18" t="s">
        <v>79</v>
      </c>
      <c r="BK216" s="153">
        <f>ROUND(I216*H216,2)</f>
        <v>0</v>
      </c>
      <c r="BL216" s="18" t="s">
        <v>145</v>
      </c>
      <c r="BM216" s="152" t="s">
        <v>240</v>
      </c>
    </row>
    <row r="217" spans="1:65" s="12" customFormat="1" ht="22.9" customHeight="1" x14ac:dyDescent="0.2">
      <c r="B217" s="129"/>
      <c r="D217" s="130" t="s">
        <v>73</v>
      </c>
      <c r="E217" s="139" t="s">
        <v>83</v>
      </c>
      <c r="F217" s="139" t="s">
        <v>241</v>
      </c>
      <c r="J217" s="140">
        <f>SUM(J218:J229)</f>
        <v>0</v>
      </c>
      <c r="L217" s="129"/>
      <c r="M217" s="133"/>
      <c r="N217" s="134"/>
      <c r="O217" s="134"/>
      <c r="P217" s="135">
        <f>SUM(P218:P229)</f>
        <v>9.0520800000000019</v>
      </c>
      <c r="Q217" s="134"/>
      <c r="R217" s="135">
        <f>SUM(R218:R229)</f>
        <v>1.08186424</v>
      </c>
      <c r="S217" s="134"/>
      <c r="T217" s="136">
        <f>SUM(T218:T229)</f>
        <v>0</v>
      </c>
      <c r="AR217" s="130" t="s">
        <v>79</v>
      </c>
      <c r="AT217" s="137" t="s">
        <v>73</v>
      </c>
      <c r="AU217" s="137" t="s">
        <v>79</v>
      </c>
      <c r="AY217" s="130" t="s">
        <v>138</v>
      </c>
      <c r="BK217" s="138">
        <f>SUM(BK218:BK229)</f>
        <v>0</v>
      </c>
    </row>
    <row r="218" spans="1:65" s="2" customFormat="1" ht="21.75" customHeight="1" x14ac:dyDescent="0.2">
      <c r="A218" s="30"/>
      <c r="B218" s="141"/>
      <c r="C218" s="142" t="s">
        <v>8</v>
      </c>
      <c r="D218" s="142" t="s">
        <v>140</v>
      </c>
      <c r="E218" s="143" t="s">
        <v>242</v>
      </c>
      <c r="F218" s="144" t="s">
        <v>243</v>
      </c>
      <c r="G218" s="145" t="s">
        <v>143</v>
      </c>
      <c r="H218" s="146">
        <v>79.103999999999999</v>
      </c>
      <c r="I218" s="147"/>
      <c r="J218" s="147">
        <f>ROUND(I218*H218,2)</f>
        <v>0</v>
      </c>
      <c r="K218" s="144" t="s">
        <v>144</v>
      </c>
      <c r="L218" s="31"/>
      <c r="M218" s="148" t="s">
        <v>1</v>
      </c>
      <c r="N218" s="149" t="s">
        <v>39</v>
      </c>
      <c r="O218" s="150">
        <v>0.111</v>
      </c>
      <c r="P218" s="150">
        <f>O218*H218</f>
        <v>8.7805440000000008</v>
      </c>
      <c r="Q218" s="150">
        <v>2.7E-4</v>
      </c>
      <c r="R218" s="150">
        <f>Q218*H218</f>
        <v>2.1358080000000002E-2</v>
      </c>
      <c r="S218" s="150">
        <v>0</v>
      </c>
      <c r="T218" s="151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2" t="s">
        <v>145</v>
      </c>
      <c r="AT218" s="152" t="s">
        <v>140</v>
      </c>
      <c r="AU218" s="152" t="s">
        <v>83</v>
      </c>
      <c r="AY218" s="18" t="s">
        <v>138</v>
      </c>
      <c r="BE218" s="153">
        <f>IF(N218="základní",J218,0)</f>
        <v>0</v>
      </c>
      <c r="BF218" s="153">
        <f>IF(N218="snížená",J218,0)</f>
        <v>0</v>
      </c>
      <c r="BG218" s="153">
        <f>IF(N218="zákl. přenesená",J218,0)</f>
        <v>0</v>
      </c>
      <c r="BH218" s="153">
        <f>IF(N218="sníž. přenesená",J218,0)</f>
        <v>0</v>
      </c>
      <c r="BI218" s="153">
        <f>IF(N218="nulová",J218,0)</f>
        <v>0</v>
      </c>
      <c r="BJ218" s="18" t="s">
        <v>79</v>
      </c>
      <c r="BK218" s="153">
        <f>ROUND(I218*H218,2)</f>
        <v>0</v>
      </c>
      <c r="BL218" s="18" t="s">
        <v>145</v>
      </c>
      <c r="BM218" s="152" t="s">
        <v>244</v>
      </c>
    </row>
    <row r="219" spans="1:65" s="14" customFormat="1" x14ac:dyDescent="0.2">
      <c r="B219" s="161"/>
      <c r="D219" s="155" t="s">
        <v>147</v>
      </c>
      <c r="E219" s="162" t="s">
        <v>1</v>
      </c>
      <c r="F219" s="163" t="s">
        <v>245</v>
      </c>
      <c r="H219" s="164">
        <v>79.103999999999999</v>
      </c>
      <c r="L219" s="161"/>
      <c r="M219" s="165"/>
      <c r="N219" s="166"/>
      <c r="O219" s="166"/>
      <c r="P219" s="166"/>
      <c r="Q219" s="166"/>
      <c r="R219" s="166"/>
      <c r="S219" s="166"/>
      <c r="T219" s="167"/>
      <c r="AT219" s="162" t="s">
        <v>147</v>
      </c>
      <c r="AU219" s="162" t="s">
        <v>83</v>
      </c>
      <c r="AV219" s="14" t="s">
        <v>83</v>
      </c>
      <c r="AW219" s="14" t="s">
        <v>30</v>
      </c>
      <c r="AX219" s="14" t="s">
        <v>74</v>
      </c>
      <c r="AY219" s="162" t="s">
        <v>138</v>
      </c>
    </row>
    <row r="220" spans="1:65" s="15" customFormat="1" x14ac:dyDescent="0.2">
      <c r="B220" s="168"/>
      <c r="D220" s="155" t="s">
        <v>147</v>
      </c>
      <c r="E220" s="169" t="s">
        <v>1</v>
      </c>
      <c r="F220" s="170" t="s">
        <v>153</v>
      </c>
      <c r="H220" s="171">
        <v>79.103999999999999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147</v>
      </c>
      <c r="AU220" s="169" t="s">
        <v>83</v>
      </c>
      <c r="AV220" s="15" t="s">
        <v>145</v>
      </c>
      <c r="AW220" s="15" t="s">
        <v>30</v>
      </c>
      <c r="AX220" s="15" t="s">
        <v>79</v>
      </c>
      <c r="AY220" s="169" t="s">
        <v>138</v>
      </c>
    </row>
    <row r="221" spans="1:65" s="2" customFormat="1" ht="21.75" customHeight="1" x14ac:dyDescent="0.2">
      <c r="A221" s="30"/>
      <c r="B221" s="141"/>
      <c r="C221" s="185" t="s">
        <v>246</v>
      </c>
      <c r="D221" s="185" t="s">
        <v>217</v>
      </c>
      <c r="E221" s="186" t="s">
        <v>247</v>
      </c>
      <c r="F221" s="187" t="s">
        <v>248</v>
      </c>
      <c r="G221" s="188" t="s">
        <v>143</v>
      </c>
      <c r="H221" s="189">
        <v>87.013999999999996</v>
      </c>
      <c r="I221" s="190"/>
      <c r="J221" s="190">
        <f>ROUND(I221*H221,2)</f>
        <v>0</v>
      </c>
      <c r="K221" s="187" t="s">
        <v>144</v>
      </c>
      <c r="L221" s="191"/>
      <c r="M221" s="192" t="s">
        <v>1</v>
      </c>
      <c r="N221" s="193" t="s">
        <v>39</v>
      </c>
      <c r="O221" s="150">
        <v>0</v>
      </c>
      <c r="P221" s="150">
        <f>O221*H221</f>
        <v>0</v>
      </c>
      <c r="Q221" s="150">
        <v>2.0000000000000001E-4</v>
      </c>
      <c r="R221" s="150">
        <f>Q221*H221</f>
        <v>1.74028E-2</v>
      </c>
      <c r="S221" s="150">
        <v>0</v>
      </c>
      <c r="T221" s="151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2" t="s">
        <v>189</v>
      </c>
      <c r="AT221" s="152" t="s">
        <v>217</v>
      </c>
      <c r="AU221" s="152" t="s">
        <v>83</v>
      </c>
      <c r="AY221" s="18" t="s">
        <v>138</v>
      </c>
      <c r="BE221" s="153">
        <f>IF(N221="základní",J221,0)</f>
        <v>0</v>
      </c>
      <c r="BF221" s="153">
        <f>IF(N221="snížená",J221,0)</f>
        <v>0</v>
      </c>
      <c r="BG221" s="153">
        <f>IF(N221="zákl. přenesená",J221,0)</f>
        <v>0</v>
      </c>
      <c r="BH221" s="153">
        <f>IF(N221="sníž. přenesená",J221,0)</f>
        <v>0</v>
      </c>
      <c r="BI221" s="153">
        <f>IF(N221="nulová",J221,0)</f>
        <v>0</v>
      </c>
      <c r="BJ221" s="18" t="s">
        <v>79</v>
      </c>
      <c r="BK221" s="153">
        <f>ROUND(I221*H221,2)</f>
        <v>0</v>
      </c>
      <c r="BL221" s="18" t="s">
        <v>145</v>
      </c>
      <c r="BM221" s="152" t="s">
        <v>249</v>
      </c>
    </row>
    <row r="222" spans="1:65" s="14" customFormat="1" x14ac:dyDescent="0.2">
      <c r="B222" s="161"/>
      <c r="D222" s="155" t="s">
        <v>147</v>
      </c>
      <c r="F222" s="163" t="s">
        <v>250</v>
      </c>
      <c r="H222" s="164">
        <v>87.013999999999996</v>
      </c>
      <c r="L222" s="161"/>
      <c r="M222" s="165"/>
      <c r="N222" s="166"/>
      <c r="O222" s="166"/>
      <c r="P222" s="166"/>
      <c r="Q222" s="166"/>
      <c r="R222" s="166"/>
      <c r="S222" s="166"/>
      <c r="T222" s="167"/>
      <c r="AT222" s="162" t="s">
        <v>147</v>
      </c>
      <c r="AU222" s="162" t="s">
        <v>83</v>
      </c>
      <c r="AV222" s="14" t="s">
        <v>83</v>
      </c>
      <c r="AW222" s="14" t="s">
        <v>3</v>
      </c>
      <c r="AX222" s="14" t="s">
        <v>79</v>
      </c>
      <c r="AY222" s="162" t="s">
        <v>138</v>
      </c>
    </row>
    <row r="223" spans="1:65" s="2" customFormat="1" ht="21.75" customHeight="1" x14ac:dyDescent="0.2">
      <c r="A223" s="30"/>
      <c r="B223" s="141"/>
      <c r="C223" s="142" t="s">
        <v>251</v>
      </c>
      <c r="D223" s="142" t="s">
        <v>140</v>
      </c>
      <c r="E223" s="143" t="s">
        <v>252</v>
      </c>
      <c r="F223" s="144" t="s">
        <v>253</v>
      </c>
      <c r="G223" s="145" t="s">
        <v>162</v>
      </c>
      <c r="H223" s="146">
        <v>4.8000000000000001E-2</v>
      </c>
      <c r="I223" s="147"/>
      <c r="J223" s="147">
        <f>ROUND(I223*H223,2)</f>
        <v>0</v>
      </c>
      <c r="K223" s="144" t="s">
        <v>144</v>
      </c>
      <c r="L223" s="31"/>
      <c r="M223" s="148" t="s">
        <v>1</v>
      </c>
      <c r="N223" s="149" t="s">
        <v>39</v>
      </c>
      <c r="O223" s="150">
        <v>0.98499999999999999</v>
      </c>
      <c r="P223" s="150">
        <f>O223*H223</f>
        <v>4.7280000000000003E-2</v>
      </c>
      <c r="Q223" s="150">
        <v>1.98</v>
      </c>
      <c r="R223" s="150">
        <f>Q223*H223</f>
        <v>9.5039999999999999E-2</v>
      </c>
      <c r="S223" s="150">
        <v>0</v>
      </c>
      <c r="T223" s="151">
        <f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2" t="s">
        <v>145</v>
      </c>
      <c r="AT223" s="152" t="s">
        <v>140</v>
      </c>
      <c r="AU223" s="152" t="s">
        <v>83</v>
      </c>
      <c r="AY223" s="18" t="s">
        <v>138</v>
      </c>
      <c r="BE223" s="153">
        <f>IF(N223="základní",J223,0)</f>
        <v>0</v>
      </c>
      <c r="BF223" s="153">
        <f>IF(N223="snížená",J223,0)</f>
        <v>0</v>
      </c>
      <c r="BG223" s="153">
        <f>IF(N223="zákl. přenesená",J223,0)</f>
        <v>0</v>
      </c>
      <c r="BH223" s="153">
        <f>IF(N223="sníž. přenesená",J223,0)</f>
        <v>0</v>
      </c>
      <c r="BI223" s="153">
        <f>IF(N223="nulová",J223,0)</f>
        <v>0</v>
      </c>
      <c r="BJ223" s="18" t="s">
        <v>79</v>
      </c>
      <c r="BK223" s="153">
        <f>ROUND(I223*H223,2)</f>
        <v>0</v>
      </c>
      <c r="BL223" s="18" t="s">
        <v>145</v>
      </c>
      <c r="BM223" s="152" t="s">
        <v>254</v>
      </c>
    </row>
    <row r="224" spans="1:65" s="14" customFormat="1" x14ac:dyDescent="0.2">
      <c r="B224" s="161"/>
      <c r="D224" s="155" t="s">
        <v>147</v>
      </c>
      <c r="E224" s="162" t="s">
        <v>1</v>
      </c>
      <c r="F224" s="163" t="s">
        <v>255</v>
      </c>
      <c r="H224" s="164">
        <v>4.8000000000000001E-2</v>
      </c>
      <c r="L224" s="161"/>
      <c r="M224" s="165"/>
      <c r="N224" s="166"/>
      <c r="O224" s="166"/>
      <c r="P224" s="166"/>
      <c r="Q224" s="166"/>
      <c r="R224" s="166"/>
      <c r="S224" s="166"/>
      <c r="T224" s="167"/>
      <c r="AT224" s="162" t="s">
        <v>147</v>
      </c>
      <c r="AU224" s="162" t="s">
        <v>83</v>
      </c>
      <c r="AV224" s="14" t="s">
        <v>83</v>
      </c>
      <c r="AW224" s="14" t="s">
        <v>30</v>
      </c>
      <c r="AX224" s="14" t="s">
        <v>74</v>
      </c>
      <c r="AY224" s="162" t="s">
        <v>138</v>
      </c>
    </row>
    <row r="225" spans="1:65" s="15" customFormat="1" x14ac:dyDescent="0.2">
      <c r="B225" s="168"/>
      <c r="D225" s="155" t="s">
        <v>147</v>
      </c>
      <c r="E225" s="169" t="s">
        <v>1</v>
      </c>
      <c r="F225" s="170" t="s">
        <v>153</v>
      </c>
      <c r="H225" s="171">
        <v>4.8000000000000001E-2</v>
      </c>
      <c r="L225" s="168"/>
      <c r="M225" s="172"/>
      <c r="N225" s="173"/>
      <c r="O225" s="173"/>
      <c r="P225" s="173"/>
      <c r="Q225" s="173"/>
      <c r="R225" s="173"/>
      <c r="S225" s="173"/>
      <c r="T225" s="174"/>
      <c r="AT225" s="169" t="s">
        <v>147</v>
      </c>
      <c r="AU225" s="169" t="s">
        <v>83</v>
      </c>
      <c r="AV225" s="15" t="s">
        <v>145</v>
      </c>
      <c r="AW225" s="15" t="s">
        <v>30</v>
      </c>
      <c r="AX225" s="15" t="s">
        <v>79</v>
      </c>
      <c r="AY225" s="169" t="s">
        <v>138</v>
      </c>
    </row>
    <row r="226" spans="1:65" s="2" customFormat="1" ht="16.5" customHeight="1" x14ac:dyDescent="0.2">
      <c r="A226" s="30"/>
      <c r="B226" s="141"/>
      <c r="C226" s="142">
        <v>18</v>
      </c>
      <c r="D226" s="142" t="s">
        <v>140</v>
      </c>
      <c r="E226" s="143" t="s">
        <v>256</v>
      </c>
      <c r="F226" s="144" t="s">
        <v>257</v>
      </c>
      <c r="G226" s="145" t="s">
        <v>162</v>
      </c>
      <c r="H226" s="146">
        <v>0.38400000000000001</v>
      </c>
      <c r="I226" s="147"/>
      <c r="J226" s="147">
        <f>ROUND(I226*H226,2)</f>
        <v>0</v>
      </c>
      <c r="K226" s="144" t="s">
        <v>144</v>
      </c>
      <c r="L226" s="31"/>
      <c r="M226" s="148" t="s">
        <v>1</v>
      </c>
      <c r="N226" s="149" t="s">
        <v>39</v>
      </c>
      <c r="O226" s="150">
        <v>0.58399999999999996</v>
      </c>
      <c r="P226" s="150">
        <f>O226*H226</f>
        <v>0.22425599999999998</v>
      </c>
      <c r="Q226" s="150">
        <v>2.45329</v>
      </c>
      <c r="R226" s="150">
        <f>Q226*H226</f>
        <v>0.94206336000000002</v>
      </c>
      <c r="S226" s="150">
        <v>0</v>
      </c>
      <c r="T226" s="151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2" t="s">
        <v>145</v>
      </c>
      <c r="AT226" s="152" t="s">
        <v>140</v>
      </c>
      <c r="AU226" s="152" t="s">
        <v>83</v>
      </c>
      <c r="AY226" s="18" t="s">
        <v>138</v>
      </c>
      <c r="BE226" s="153">
        <f>IF(N226="základní",J226,0)</f>
        <v>0</v>
      </c>
      <c r="BF226" s="153">
        <f>IF(N226="snížená",J226,0)</f>
        <v>0</v>
      </c>
      <c r="BG226" s="153">
        <f>IF(N226="zákl. přenesená",J226,0)</f>
        <v>0</v>
      </c>
      <c r="BH226" s="153">
        <f>IF(N226="sníž. přenesená",J226,0)</f>
        <v>0</v>
      </c>
      <c r="BI226" s="153">
        <f>IF(N226="nulová",J226,0)</f>
        <v>0</v>
      </c>
      <c r="BJ226" s="18" t="s">
        <v>79</v>
      </c>
      <c r="BK226" s="153">
        <f>ROUND(I226*H226,2)</f>
        <v>0</v>
      </c>
      <c r="BL226" s="18" t="s">
        <v>145</v>
      </c>
      <c r="BM226" s="152" t="s">
        <v>258</v>
      </c>
    </row>
    <row r="227" spans="1:65" s="14" customFormat="1" x14ac:dyDescent="0.2">
      <c r="B227" s="161"/>
      <c r="D227" s="155" t="s">
        <v>147</v>
      </c>
      <c r="E227" s="162" t="s">
        <v>1</v>
      </c>
      <c r="F227" s="163" t="s">
        <v>259</v>
      </c>
      <c r="H227" s="164">
        <v>0.38400000000000001</v>
      </c>
      <c r="L227" s="161"/>
      <c r="M227" s="165"/>
      <c r="N227" s="166"/>
      <c r="O227" s="166"/>
      <c r="P227" s="166"/>
      <c r="Q227" s="166"/>
      <c r="R227" s="166"/>
      <c r="S227" s="166"/>
      <c r="T227" s="167"/>
      <c r="AT227" s="162" t="s">
        <v>147</v>
      </c>
      <c r="AU227" s="162" t="s">
        <v>83</v>
      </c>
      <c r="AV227" s="14" t="s">
        <v>83</v>
      </c>
      <c r="AW227" s="14" t="s">
        <v>30</v>
      </c>
      <c r="AX227" s="14" t="s">
        <v>74</v>
      </c>
      <c r="AY227" s="162" t="s">
        <v>138</v>
      </c>
    </row>
    <row r="228" spans="1:65" s="15" customFormat="1" x14ac:dyDescent="0.2">
      <c r="B228" s="168"/>
      <c r="D228" s="155" t="s">
        <v>147</v>
      </c>
      <c r="E228" s="169" t="s">
        <v>1</v>
      </c>
      <c r="F228" s="170" t="s">
        <v>153</v>
      </c>
      <c r="H228" s="171">
        <v>0.38400000000000001</v>
      </c>
      <c r="L228" s="168"/>
      <c r="M228" s="172"/>
      <c r="N228" s="173"/>
      <c r="O228" s="173"/>
      <c r="P228" s="173"/>
      <c r="Q228" s="173"/>
      <c r="R228" s="173"/>
      <c r="S228" s="173"/>
      <c r="T228" s="174"/>
      <c r="AT228" s="169" t="s">
        <v>147</v>
      </c>
      <c r="AU228" s="169" t="s">
        <v>83</v>
      </c>
      <c r="AV228" s="15" t="s">
        <v>145</v>
      </c>
      <c r="AW228" s="15" t="s">
        <v>30</v>
      </c>
      <c r="AX228" s="15" t="s">
        <v>79</v>
      </c>
      <c r="AY228" s="169" t="s">
        <v>138</v>
      </c>
    </row>
    <row r="229" spans="1:65" s="2" customFormat="1" ht="16.5" customHeight="1" x14ac:dyDescent="0.2">
      <c r="A229" s="30"/>
      <c r="B229" s="141"/>
      <c r="C229" s="185">
        <v>19</v>
      </c>
      <c r="D229" s="185" t="s">
        <v>217</v>
      </c>
      <c r="E229" s="186" t="s">
        <v>260</v>
      </c>
      <c r="F229" s="187" t="s">
        <v>261</v>
      </c>
      <c r="G229" s="188" t="s">
        <v>262</v>
      </c>
      <c r="H229" s="189">
        <v>3</v>
      </c>
      <c r="I229" s="190"/>
      <c r="J229" s="190">
        <f>ROUND(I229*H229,2)</f>
        <v>0</v>
      </c>
      <c r="K229" s="187" t="s">
        <v>144</v>
      </c>
      <c r="L229" s="191"/>
      <c r="M229" s="192" t="s">
        <v>1</v>
      </c>
      <c r="N229" s="193" t="s">
        <v>39</v>
      </c>
      <c r="O229" s="150">
        <v>0</v>
      </c>
      <c r="P229" s="150">
        <f>O229*H229</f>
        <v>0</v>
      </c>
      <c r="Q229" s="150">
        <v>2E-3</v>
      </c>
      <c r="R229" s="150">
        <f>Q229*H229</f>
        <v>6.0000000000000001E-3</v>
      </c>
      <c r="S229" s="150">
        <v>0</v>
      </c>
      <c r="T229" s="151">
        <f>S229*H229</f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2" t="s">
        <v>189</v>
      </c>
      <c r="AT229" s="152" t="s">
        <v>217</v>
      </c>
      <c r="AU229" s="152" t="s">
        <v>83</v>
      </c>
      <c r="AY229" s="18" t="s">
        <v>138</v>
      </c>
      <c r="BE229" s="153">
        <f>IF(N229="základní",J229,0)</f>
        <v>0</v>
      </c>
      <c r="BF229" s="153">
        <f>IF(N229="snížená",J229,0)</f>
        <v>0</v>
      </c>
      <c r="BG229" s="153">
        <f>IF(N229="zákl. přenesená",J229,0)</f>
        <v>0</v>
      </c>
      <c r="BH229" s="153">
        <f>IF(N229="sníž. přenesená",J229,0)</f>
        <v>0</v>
      </c>
      <c r="BI229" s="153">
        <f>IF(N229="nulová",J229,0)</f>
        <v>0</v>
      </c>
      <c r="BJ229" s="18" t="s">
        <v>79</v>
      </c>
      <c r="BK229" s="153">
        <f>ROUND(I229*H229,2)</f>
        <v>0</v>
      </c>
      <c r="BL229" s="18" t="s">
        <v>145</v>
      </c>
      <c r="BM229" s="152" t="s">
        <v>263</v>
      </c>
    </row>
    <row r="230" spans="1:65" s="12" customFormat="1" ht="22.9" customHeight="1" x14ac:dyDescent="0.2">
      <c r="B230" s="129"/>
      <c r="D230" s="130" t="s">
        <v>73</v>
      </c>
      <c r="E230" s="139" t="s">
        <v>172</v>
      </c>
      <c r="F230" s="139" t="s">
        <v>264</v>
      </c>
      <c r="J230" s="140">
        <f>SUM(J231:J238)</f>
        <v>0</v>
      </c>
      <c r="L230" s="129"/>
      <c r="M230" s="133"/>
      <c r="N230" s="134"/>
      <c r="O230" s="134"/>
      <c r="P230" s="135">
        <f>SUM(P231:P239)</f>
        <v>35.661271000000006</v>
      </c>
      <c r="Q230" s="134"/>
      <c r="R230" s="135">
        <f>SUM(R231:R239)</f>
        <v>16.361449</v>
      </c>
      <c r="S230" s="134"/>
      <c r="T230" s="136">
        <f>SUM(T231:T239)</f>
        <v>0</v>
      </c>
      <c r="AR230" s="130" t="s">
        <v>79</v>
      </c>
      <c r="AT230" s="137" t="s">
        <v>73</v>
      </c>
      <c r="AU230" s="137" t="s">
        <v>79</v>
      </c>
      <c r="AY230" s="130" t="s">
        <v>138</v>
      </c>
      <c r="BK230" s="138">
        <f>SUM(BK231:BK239)</f>
        <v>0</v>
      </c>
    </row>
    <row r="231" spans="1:65" s="2" customFormat="1" ht="16.5" customHeight="1" x14ac:dyDescent="0.2">
      <c r="A231" s="30"/>
      <c r="B231" s="141"/>
      <c r="C231" s="142">
        <v>20</v>
      </c>
      <c r="D231" s="142" t="s">
        <v>140</v>
      </c>
      <c r="E231" s="143" t="s">
        <v>265</v>
      </c>
      <c r="F231" s="144" t="s">
        <v>266</v>
      </c>
      <c r="G231" s="145" t="s">
        <v>143</v>
      </c>
      <c r="H231" s="146">
        <v>64.721000000000004</v>
      </c>
      <c r="I231" s="147"/>
      <c r="J231" s="147">
        <f>ROUND(I231*H231,2)</f>
        <v>0</v>
      </c>
      <c r="K231" s="144" t="s">
        <v>144</v>
      </c>
      <c r="L231" s="31"/>
      <c r="M231" s="148" t="s">
        <v>1</v>
      </c>
      <c r="N231" s="149" t="s">
        <v>39</v>
      </c>
      <c r="O231" s="150">
        <v>1.6E-2</v>
      </c>
      <c r="P231" s="150">
        <f>O231*H231</f>
        <v>1.035536</v>
      </c>
      <c r="Q231" s="150">
        <v>0</v>
      </c>
      <c r="R231" s="150">
        <f>Q231*H231</f>
        <v>0</v>
      </c>
      <c r="S231" s="150">
        <v>0</v>
      </c>
      <c r="T231" s="151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2" t="s">
        <v>145</v>
      </c>
      <c r="AT231" s="152" t="s">
        <v>140</v>
      </c>
      <c r="AU231" s="152" t="s">
        <v>83</v>
      </c>
      <c r="AY231" s="18" t="s">
        <v>138</v>
      </c>
      <c r="BE231" s="153">
        <f>IF(N231="základní",J231,0)</f>
        <v>0</v>
      </c>
      <c r="BF231" s="153">
        <f>IF(N231="snížená",J231,0)</f>
        <v>0</v>
      </c>
      <c r="BG231" s="153">
        <f>IF(N231="zákl. přenesená",J231,0)</f>
        <v>0</v>
      </c>
      <c r="BH231" s="153">
        <f>IF(N231="sníž. přenesená",J231,0)</f>
        <v>0</v>
      </c>
      <c r="BI231" s="153">
        <f>IF(N231="nulová",J231,0)</f>
        <v>0</v>
      </c>
      <c r="BJ231" s="18" t="s">
        <v>79</v>
      </c>
      <c r="BK231" s="153">
        <f>ROUND(I231*H231,2)</f>
        <v>0</v>
      </c>
      <c r="BL231" s="18" t="s">
        <v>145</v>
      </c>
      <c r="BM231" s="152" t="s">
        <v>267</v>
      </c>
    </row>
    <row r="232" spans="1:65" s="14" customFormat="1" x14ac:dyDescent="0.2">
      <c r="B232" s="161"/>
      <c r="D232" s="155" t="s">
        <v>147</v>
      </c>
      <c r="E232" s="162" t="s">
        <v>1</v>
      </c>
      <c r="F232" s="163" t="s">
        <v>149</v>
      </c>
      <c r="H232" s="164">
        <v>64.721000000000004</v>
      </c>
      <c r="L232" s="161"/>
      <c r="M232" s="165"/>
      <c r="N232" s="166"/>
      <c r="O232" s="166"/>
      <c r="P232" s="166"/>
      <c r="Q232" s="166"/>
      <c r="R232" s="166"/>
      <c r="S232" s="166"/>
      <c r="T232" s="167"/>
      <c r="AT232" s="162" t="s">
        <v>147</v>
      </c>
      <c r="AU232" s="162" t="s">
        <v>83</v>
      </c>
      <c r="AV232" s="14" t="s">
        <v>83</v>
      </c>
      <c r="AW232" s="14" t="s">
        <v>30</v>
      </c>
      <c r="AX232" s="14" t="s">
        <v>74</v>
      </c>
      <c r="AY232" s="162" t="s">
        <v>138</v>
      </c>
    </row>
    <row r="233" spans="1:65" s="15" customFormat="1" x14ac:dyDescent="0.2">
      <c r="B233" s="168"/>
      <c r="D233" s="155" t="s">
        <v>147</v>
      </c>
      <c r="E233" s="169" t="s">
        <v>1</v>
      </c>
      <c r="F233" s="170" t="s">
        <v>153</v>
      </c>
      <c r="H233" s="171">
        <v>64.721000000000004</v>
      </c>
      <c r="L233" s="168"/>
      <c r="M233" s="172"/>
      <c r="N233" s="173"/>
      <c r="O233" s="173"/>
      <c r="P233" s="173"/>
      <c r="Q233" s="173"/>
      <c r="R233" s="173"/>
      <c r="S233" s="173"/>
      <c r="T233" s="174"/>
      <c r="AT233" s="169" t="s">
        <v>147</v>
      </c>
      <c r="AU233" s="169" t="s">
        <v>83</v>
      </c>
      <c r="AV233" s="15" t="s">
        <v>145</v>
      </c>
      <c r="AW233" s="15" t="s">
        <v>30</v>
      </c>
      <c r="AX233" s="15" t="s">
        <v>79</v>
      </c>
      <c r="AY233" s="169" t="s">
        <v>138</v>
      </c>
    </row>
    <row r="234" spans="1:65" s="2" customFormat="1" ht="21.75" customHeight="1" x14ac:dyDescent="0.2">
      <c r="A234" s="30"/>
      <c r="B234" s="141"/>
      <c r="C234" s="142">
        <v>21</v>
      </c>
      <c r="D234" s="142" t="s">
        <v>140</v>
      </c>
      <c r="E234" s="143" t="s">
        <v>268</v>
      </c>
      <c r="F234" s="144" t="s">
        <v>269</v>
      </c>
      <c r="G234" s="145" t="s">
        <v>143</v>
      </c>
      <c r="H234" s="146">
        <v>64.721000000000004</v>
      </c>
      <c r="I234" s="147"/>
      <c r="J234" s="147">
        <f>ROUND(I234*H234,2)</f>
        <v>0</v>
      </c>
      <c r="K234" s="144" t="s">
        <v>144</v>
      </c>
      <c r="L234" s="31"/>
      <c r="M234" s="148" t="s">
        <v>1</v>
      </c>
      <c r="N234" s="149" t="s">
        <v>39</v>
      </c>
      <c r="O234" s="150">
        <v>0.53500000000000003</v>
      </c>
      <c r="P234" s="150">
        <f>O234*H234</f>
        <v>34.625735000000006</v>
      </c>
      <c r="Q234" s="150">
        <v>0.10100000000000001</v>
      </c>
      <c r="R234" s="150">
        <f>Q234*H234</f>
        <v>6.5368210000000007</v>
      </c>
      <c r="S234" s="150">
        <v>0</v>
      </c>
      <c r="T234" s="151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2" t="s">
        <v>145</v>
      </c>
      <c r="AT234" s="152" t="s">
        <v>140</v>
      </c>
      <c r="AU234" s="152" t="s">
        <v>83</v>
      </c>
      <c r="AY234" s="18" t="s">
        <v>138</v>
      </c>
      <c r="BE234" s="153">
        <f>IF(N234="základní",J234,0)</f>
        <v>0</v>
      </c>
      <c r="BF234" s="153">
        <f>IF(N234="snížená",J234,0)</f>
        <v>0</v>
      </c>
      <c r="BG234" s="153">
        <f>IF(N234="zákl. přenesená",J234,0)</f>
        <v>0</v>
      </c>
      <c r="BH234" s="153">
        <f>IF(N234="sníž. přenesená",J234,0)</f>
        <v>0</v>
      </c>
      <c r="BI234" s="153">
        <f>IF(N234="nulová",J234,0)</f>
        <v>0</v>
      </c>
      <c r="BJ234" s="18" t="s">
        <v>79</v>
      </c>
      <c r="BK234" s="153">
        <f>ROUND(I234*H234,2)</f>
        <v>0</v>
      </c>
      <c r="BL234" s="18" t="s">
        <v>145</v>
      </c>
      <c r="BM234" s="152" t="s">
        <v>270</v>
      </c>
    </row>
    <row r="235" spans="1:65" s="2" customFormat="1" ht="29.25" x14ac:dyDescent="0.2">
      <c r="A235" s="30"/>
      <c r="B235" s="31"/>
      <c r="C235" s="30"/>
      <c r="D235" s="155" t="s">
        <v>157</v>
      </c>
      <c r="E235" s="30"/>
      <c r="F235" s="175" t="s">
        <v>271</v>
      </c>
      <c r="G235" s="30"/>
      <c r="H235" s="30"/>
      <c r="I235" s="30"/>
      <c r="J235" s="30"/>
      <c r="K235" s="30"/>
      <c r="L235" s="31"/>
      <c r="M235" s="176"/>
      <c r="N235" s="177"/>
      <c r="O235" s="56"/>
      <c r="P235" s="56"/>
      <c r="Q235" s="56"/>
      <c r="R235" s="56"/>
      <c r="S235" s="56"/>
      <c r="T235" s="57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T235" s="18" t="s">
        <v>157</v>
      </c>
      <c r="AU235" s="18" t="s">
        <v>83</v>
      </c>
    </row>
    <row r="236" spans="1:65" s="14" customFormat="1" x14ac:dyDescent="0.2">
      <c r="B236" s="161"/>
      <c r="D236" s="155" t="s">
        <v>147</v>
      </c>
      <c r="E236" s="162" t="s">
        <v>1</v>
      </c>
      <c r="F236" s="163" t="s">
        <v>149</v>
      </c>
      <c r="H236" s="164">
        <v>64.721000000000004</v>
      </c>
      <c r="L236" s="161"/>
      <c r="M236" s="165"/>
      <c r="N236" s="166"/>
      <c r="O236" s="166"/>
      <c r="P236" s="166"/>
      <c r="Q236" s="166"/>
      <c r="R236" s="166"/>
      <c r="S236" s="166"/>
      <c r="T236" s="167"/>
      <c r="AT236" s="162" t="s">
        <v>147</v>
      </c>
      <c r="AU236" s="162" t="s">
        <v>83</v>
      </c>
      <c r="AV236" s="14" t="s">
        <v>83</v>
      </c>
      <c r="AW236" s="14" t="s">
        <v>30</v>
      </c>
      <c r="AX236" s="14" t="s">
        <v>74</v>
      </c>
      <c r="AY236" s="162" t="s">
        <v>138</v>
      </c>
    </row>
    <row r="237" spans="1:65" s="15" customFormat="1" x14ac:dyDescent="0.2">
      <c r="B237" s="168"/>
      <c r="D237" s="155" t="s">
        <v>147</v>
      </c>
      <c r="E237" s="169" t="s">
        <v>1</v>
      </c>
      <c r="F237" s="170" t="s">
        <v>153</v>
      </c>
      <c r="H237" s="171">
        <v>64.721000000000004</v>
      </c>
      <c r="L237" s="168"/>
      <c r="M237" s="172"/>
      <c r="N237" s="173"/>
      <c r="O237" s="173"/>
      <c r="P237" s="173"/>
      <c r="Q237" s="173"/>
      <c r="R237" s="173"/>
      <c r="S237" s="173"/>
      <c r="T237" s="174"/>
      <c r="AT237" s="169" t="s">
        <v>147</v>
      </c>
      <c r="AU237" s="169" t="s">
        <v>83</v>
      </c>
      <c r="AV237" s="15" t="s">
        <v>145</v>
      </c>
      <c r="AW237" s="15" t="s">
        <v>30</v>
      </c>
      <c r="AX237" s="15" t="s">
        <v>79</v>
      </c>
      <c r="AY237" s="169" t="s">
        <v>138</v>
      </c>
    </row>
    <row r="238" spans="1:65" s="2" customFormat="1" ht="16.5" customHeight="1" x14ac:dyDescent="0.2">
      <c r="A238" s="30"/>
      <c r="B238" s="141"/>
      <c r="C238" s="185">
        <v>22</v>
      </c>
      <c r="D238" s="185" t="s">
        <v>217</v>
      </c>
      <c r="E238" s="186" t="s">
        <v>272</v>
      </c>
      <c r="F238" s="187" t="s">
        <v>273</v>
      </c>
      <c r="G238" s="188" t="s">
        <v>143</v>
      </c>
      <c r="H238" s="189">
        <v>74.429000000000002</v>
      </c>
      <c r="I238" s="190"/>
      <c r="J238" s="190">
        <f>ROUND(I238*H238,2)</f>
        <v>0</v>
      </c>
      <c r="K238" s="187" t="s">
        <v>144</v>
      </c>
      <c r="L238" s="191"/>
      <c r="M238" s="192" t="s">
        <v>1</v>
      </c>
      <c r="N238" s="193" t="s">
        <v>39</v>
      </c>
      <c r="O238" s="150">
        <v>0</v>
      </c>
      <c r="P238" s="150">
        <f>O238*H238</f>
        <v>0</v>
      </c>
      <c r="Q238" s="150">
        <v>0.13200000000000001</v>
      </c>
      <c r="R238" s="150">
        <f>Q238*H238</f>
        <v>9.8246280000000006</v>
      </c>
      <c r="S238" s="150">
        <v>0</v>
      </c>
      <c r="T238" s="151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2" t="s">
        <v>189</v>
      </c>
      <c r="AT238" s="152" t="s">
        <v>217</v>
      </c>
      <c r="AU238" s="152" t="s">
        <v>83</v>
      </c>
      <c r="AY238" s="18" t="s">
        <v>138</v>
      </c>
      <c r="BE238" s="153">
        <f>IF(N238="základní",J238,0)</f>
        <v>0</v>
      </c>
      <c r="BF238" s="153">
        <f>IF(N238="snížená",J238,0)</f>
        <v>0</v>
      </c>
      <c r="BG238" s="153">
        <f>IF(N238="zákl. přenesená",J238,0)</f>
        <v>0</v>
      </c>
      <c r="BH238" s="153">
        <f>IF(N238="sníž. přenesená",J238,0)</f>
        <v>0</v>
      </c>
      <c r="BI238" s="153">
        <f>IF(N238="nulová",J238,0)</f>
        <v>0</v>
      </c>
      <c r="BJ238" s="18" t="s">
        <v>79</v>
      </c>
      <c r="BK238" s="153">
        <f>ROUND(I238*H238,2)</f>
        <v>0</v>
      </c>
      <c r="BL238" s="18" t="s">
        <v>145</v>
      </c>
      <c r="BM238" s="152" t="s">
        <v>274</v>
      </c>
    </row>
    <row r="239" spans="1:65" s="14" customFormat="1" x14ac:dyDescent="0.2">
      <c r="B239" s="161"/>
      <c r="D239" s="155" t="s">
        <v>147</v>
      </c>
      <c r="F239" s="163" t="s">
        <v>275</v>
      </c>
      <c r="H239" s="164">
        <v>74.429000000000002</v>
      </c>
      <c r="L239" s="161"/>
      <c r="M239" s="165"/>
      <c r="N239" s="166"/>
      <c r="O239" s="166"/>
      <c r="P239" s="166"/>
      <c r="Q239" s="166"/>
      <c r="R239" s="166"/>
      <c r="S239" s="166"/>
      <c r="T239" s="167"/>
      <c r="AT239" s="162" t="s">
        <v>147</v>
      </c>
      <c r="AU239" s="162" t="s">
        <v>83</v>
      </c>
      <c r="AV239" s="14" t="s">
        <v>83</v>
      </c>
      <c r="AW239" s="14" t="s">
        <v>3</v>
      </c>
      <c r="AX239" s="14" t="s">
        <v>79</v>
      </c>
      <c r="AY239" s="162" t="s">
        <v>138</v>
      </c>
    </row>
    <row r="240" spans="1:65" s="12" customFormat="1" ht="22.9" customHeight="1" x14ac:dyDescent="0.2">
      <c r="B240" s="129"/>
      <c r="D240" s="130" t="s">
        <v>73</v>
      </c>
      <c r="E240" s="139" t="s">
        <v>178</v>
      </c>
      <c r="F240" s="139" t="s">
        <v>276</v>
      </c>
      <c r="J240" s="140">
        <f>SUM(J241:J326)</f>
        <v>0</v>
      </c>
      <c r="L240" s="129"/>
      <c r="M240" s="133"/>
      <c r="N240" s="134"/>
      <c r="O240" s="134"/>
      <c r="P240" s="135">
        <f>SUM(P241:P329)</f>
        <v>125.33796500000001</v>
      </c>
      <c r="Q240" s="134"/>
      <c r="R240" s="135">
        <f>SUM(R241:R329)</f>
        <v>3.9737960800000005</v>
      </c>
      <c r="S240" s="134"/>
      <c r="T240" s="136">
        <f>SUM(T241:T329)</f>
        <v>0</v>
      </c>
      <c r="AR240" s="130" t="s">
        <v>79</v>
      </c>
      <c r="AT240" s="137" t="s">
        <v>73</v>
      </c>
      <c r="AU240" s="137" t="s">
        <v>79</v>
      </c>
      <c r="AY240" s="130" t="s">
        <v>138</v>
      </c>
      <c r="BK240" s="138">
        <f>SUM(BK241:BK329)</f>
        <v>0</v>
      </c>
    </row>
    <row r="241" spans="1:65" s="2" customFormat="1" ht="21.75" customHeight="1" x14ac:dyDescent="0.2">
      <c r="A241" s="30"/>
      <c r="B241" s="141"/>
      <c r="C241" s="142">
        <v>23</v>
      </c>
      <c r="D241" s="142" t="s">
        <v>140</v>
      </c>
      <c r="E241" s="143" t="s">
        <v>277</v>
      </c>
      <c r="F241" s="144" t="s">
        <v>278</v>
      </c>
      <c r="G241" s="145" t="s">
        <v>143</v>
      </c>
      <c r="H241" s="146">
        <v>172.548</v>
      </c>
      <c r="I241" s="147"/>
      <c r="J241" s="147">
        <f>ROUND(I241*H241,2)</f>
        <v>0</v>
      </c>
      <c r="K241" s="144" t="s">
        <v>144</v>
      </c>
      <c r="L241" s="31"/>
      <c r="M241" s="148" t="s">
        <v>1</v>
      </c>
      <c r="N241" s="149" t="s">
        <v>39</v>
      </c>
      <c r="O241" s="150">
        <v>0.104</v>
      </c>
      <c r="P241" s="150">
        <f>O241*H241</f>
        <v>17.944991999999999</v>
      </c>
      <c r="Q241" s="150">
        <v>2.5999999999999998E-4</v>
      </c>
      <c r="R241" s="150">
        <f>Q241*H241</f>
        <v>4.4862479999999996E-2</v>
      </c>
      <c r="S241" s="150">
        <v>0</v>
      </c>
      <c r="T241" s="151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52" t="s">
        <v>145</v>
      </c>
      <c r="AT241" s="152" t="s">
        <v>140</v>
      </c>
      <c r="AU241" s="152" t="s">
        <v>83</v>
      </c>
      <c r="AY241" s="18" t="s">
        <v>138</v>
      </c>
      <c r="BE241" s="153">
        <f>IF(N241="základní",J241,0)</f>
        <v>0</v>
      </c>
      <c r="BF241" s="153">
        <f>IF(N241="snížená",J241,0)</f>
        <v>0</v>
      </c>
      <c r="BG241" s="153">
        <f>IF(N241="zákl. přenesená",J241,0)</f>
        <v>0</v>
      </c>
      <c r="BH241" s="153">
        <f>IF(N241="sníž. přenesená",J241,0)</f>
        <v>0</v>
      </c>
      <c r="BI241" s="153">
        <f>IF(N241="nulová",J241,0)</f>
        <v>0</v>
      </c>
      <c r="BJ241" s="18" t="s">
        <v>79</v>
      </c>
      <c r="BK241" s="153">
        <f>ROUND(I241*H241,2)</f>
        <v>0</v>
      </c>
      <c r="BL241" s="18" t="s">
        <v>145</v>
      </c>
      <c r="BM241" s="152" t="s">
        <v>279</v>
      </c>
    </row>
    <row r="242" spans="1:65" s="13" customFormat="1" x14ac:dyDescent="0.2">
      <c r="B242" s="154"/>
      <c r="D242" s="155" t="s">
        <v>147</v>
      </c>
      <c r="E242" s="156" t="s">
        <v>1</v>
      </c>
      <c r="F242" s="157" t="s">
        <v>166</v>
      </c>
      <c r="H242" s="156" t="s">
        <v>1</v>
      </c>
      <c r="L242" s="154"/>
      <c r="M242" s="158"/>
      <c r="N242" s="159"/>
      <c r="O242" s="159"/>
      <c r="P242" s="159"/>
      <c r="Q242" s="159"/>
      <c r="R242" s="159"/>
      <c r="S242" s="159"/>
      <c r="T242" s="160"/>
      <c r="AT242" s="156" t="s">
        <v>147</v>
      </c>
      <c r="AU242" s="156" t="s">
        <v>83</v>
      </c>
      <c r="AV242" s="13" t="s">
        <v>79</v>
      </c>
      <c r="AW242" s="13" t="s">
        <v>30</v>
      </c>
      <c r="AX242" s="13" t="s">
        <v>74</v>
      </c>
      <c r="AY242" s="156" t="s">
        <v>138</v>
      </c>
    </row>
    <row r="243" spans="1:65" s="14" customFormat="1" x14ac:dyDescent="0.2">
      <c r="B243" s="161"/>
      <c r="D243" s="155" t="s">
        <v>147</v>
      </c>
      <c r="E243" s="162" t="s">
        <v>1</v>
      </c>
      <c r="F243" s="163" t="s">
        <v>280</v>
      </c>
      <c r="H243" s="164">
        <v>61.2</v>
      </c>
      <c r="L243" s="161"/>
      <c r="M243" s="165"/>
      <c r="N243" s="166"/>
      <c r="O243" s="166"/>
      <c r="P243" s="166"/>
      <c r="Q243" s="166"/>
      <c r="R243" s="166"/>
      <c r="S243" s="166"/>
      <c r="T243" s="167"/>
      <c r="AT243" s="162" t="s">
        <v>147</v>
      </c>
      <c r="AU243" s="162" t="s">
        <v>83</v>
      </c>
      <c r="AV243" s="14" t="s">
        <v>83</v>
      </c>
      <c r="AW243" s="14" t="s">
        <v>30</v>
      </c>
      <c r="AX243" s="14" t="s">
        <v>74</v>
      </c>
      <c r="AY243" s="162" t="s">
        <v>138</v>
      </c>
    </row>
    <row r="244" spans="1:65" s="14" customFormat="1" x14ac:dyDescent="0.2">
      <c r="B244" s="161"/>
      <c r="D244" s="155" t="s">
        <v>147</v>
      </c>
      <c r="E244" s="162" t="s">
        <v>1</v>
      </c>
      <c r="F244" s="163" t="s">
        <v>281</v>
      </c>
      <c r="H244" s="164">
        <v>2.5430000000000001</v>
      </c>
      <c r="L244" s="161"/>
      <c r="M244" s="165"/>
      <c r="N244" s="166"/>
      <c r="O244" s="166"/>
      <c r="P244" s="166"/>
      <c r="Q244" s="166"/>
      <c r="R244" s="166"/>
      <c r="S244" s="166"/>
      <c r="T244" s="167"/>
      <c r="AT244" s="162" t="s">
        <v>147</v>
      </c>
      <c r="AU244" s="162" t="s">
        <v>83</v>
      </c>
      <c r="AV244" s="14" t="s">
        <v>83</v>
      </c>
      <c r="AW244" s="14" t="s">
        <v>30</v>
      </c>
      <c r="AX244" s="14" t="s">
        <v>74</v>
      </c>
      <c r="AY244" s="162" t="s">
        <v>138</v>
      </c>
    </row>
    <row r="245" spans="1:65" s="14" customFormat="1" x14ac:dyDescent="0.2">
      <c r="B245" s="161"/>
      <c r="D245" s="155" t="s">
        <v>147</v>
      </c>
      <c r="E245" s="162" t="s">
        <v>1</v>
      </c>
      <c r="F245" s="163" t="s">
        <v>282</v>
      </c>
      <c r="H245" s="164">
        <v>2.73</v>
      </c>
      <c r="L245" s="161"/>
      <c r="M245" s="165"/>
      <c r="N245" s="166"/>
      <c r="O245" s="166"/>
      <c r="P245" s="166"/>
      <c r="Q245" s="166"/>
      <c r="R245" s="166"/>
      <c r="S245" s="166"/>
      <c r="T245" s="167"/>
      <c r="AT245" s="162" t="s">
        <v>147</v>
      </c>
      <c r="AU245" s="162" t="s">
        <v>83</v>
      </c>
      <c r="AV245" s="14" t="s">
        <v>83</v>
      </c>
      <c r="AW245" s="14" t="s">
        <v>30</v>
      </c>
      <c r="AX245" s="14" t="s">
        <v>74</v>
      </c>
      <c r="AY245" s="162" t="s">
        <v>138</v>
      </c>
    </row>
    <row r="246" spans="1:65" s="13" customFormat="1" x14ac:dyDescent="0.2">
      <c r="B246" s="154"/>
      <c r="D246" s="155" t="s">
        <v>147</v>
      </c>
      <c r="E246" s="156" t="s">
        <v>1</v>
      </c>
      <c r="F246" s="157" t="s">
        <v>283</v>
      </c>
      <c r="H246" s="156" t="s">
        <v>1</v>
      </c>
      <c r="L246" s="154"/>
      <c r="M246" s="158"/>
      <c r="N246" s="159"/>
      <c r="O246" s="159"/>
      <c r="P246" s="159"/>
      <c r="Q246" s="159"/>
      <c r="R246" s="159"/>
      <c r="S246" s="159"/>
      <c r="T246" s="160"/>
      <c r="AT246" s="156" t="s">
        <v>147</v>
      </c>
      <c r="AU246" s="156" t="s">
        <v>83</v>
      </c>
      <c r="AV246" s="13" t="s">
        <v>79</v>
      </c>
      <c r="AW246" s="13" t="s">
        <v>30</v>
      </c>
      <c r="AX246" s="13" t="s">
        <v>74</v>
      </c>
      <c r="AY246" s="156" t="s">
        <v>138</v>
      </c>
    </row>
    <row r="247" spans="1:65" s="14" customFormat="1" x14ac:dyDescent="0.2">
      <c r="B247" s="161"/>
      <c r="D247" s="155" t="s">
        <v>147</v>
      </c>
      <c r="E247" s="162" t="s">
        <v>1</v>
      </c>
      <c r="F247" s="163" t="s">
        <v>284</v>
      </c>
      <c r="H247" s="164">
        <v>-3.91</v>
      </c>
      <c r="L247" s="161"/>
      <c r="M247" s="165"/>
      <c r="N247" s="166"/>
      <c r="O247" s="166"/>
      <c r="P247" s="166"/>
      <c r="Q247" s="166"/>
      <c r="R247" s="166"/>
      <c r="S247" s="166"/>
      <c r="T247" s="167"/>
      <c r="AT247" s="162" t="s">
        <v>147</v>
      </c>
      <c r="AU247" s="162" t="s">
        <v>83</v>
      </c>
      <c r="AV247" s="14" t="s">
        <v>83</v>
      </c>
      <c r="AW247" s="14" t="s">
        <v>30</v>
      </c>
      <c r="AX247" s="14" t="s">
        <v>74</v>
      </c>
      <c r="AY247" s="162" t="s">
        <v>138</v>
      </c>
    </row>
    <row r="248" spans="1:65" s="14" customFormat="1" x14ac:dyDescent="0.2">
      <c r="B248" s="161"/>
      <c r="D248" s="155" t="s">
        <v>147</v>
      </c>
      <c r="E248" s="162" t="s">
        <v>1</v>
      </c>
      <c r="F248" s="163" t="s">
        <v>285</v>
      </c>
      <c r="H248" s="164">
        <v>-2.0699999999999998</v>
      </c>
      <c r="L248" s="161"/>
      <c r="M248" s="165"/>
      <c r="N248" s="166"/>
      <c r="O248" s="166"/>
      <c r="P248" s="166"/>
      <c r="Q248" s="166"/>
      <c r="R248" s="166"/>
      <c r="S248" s="166"/>
      <c r="T248" s="167"/>
      <c r="AT248" s="162" t="s">
        <v>147</v>
      </c>
      <c r="AU248" s="162" t="s">
        <v>83</v>
      </c>
      <c r="AV248" s="14" t="s">
        <v>83</v>
      </c>
      <c r="AW248" s="14" t="s">
        <v>30</v>
      </c>
      <c r="AX248" s="14" t="s">
        <v>74</v>
      </c>
      <c r="AY248" s="162" t="s">
        <v>138</v>
      </c>
    </row>
    <row r="249" spans="1:65" s="16" customFormat="1" x14ac:dyDescent="0.2">
      <c r="B249" s="178"/>
      <c r="D249" s="155" t="s">
        <v>147</v>
      </c>
      <c r="E249" s="179" t="s">
        <v>1</v>
      </c>
      <c r="F249" s="180" t="s">
        <v>165</v>
      </c>
      <c r="H249" s="181">
        <v>60.493000000000002</v>
      </c>
      <c r="L249" s="178"/>
      <c r="M249" s="182"/>
      <c r="N249" s="183"/>
      <c r="O249" s="183"/>
      <c r="P249" s="183"/>
      <c r="Q249" s="183"/>
      <c r="R249" s="183"/>
      <c r="S249" s="183"/>
      <c r="T249" s="184"/>
      <c r="AT249" s="179" t="s">
        <v>147</v>
      </c>
      <c r="AU249" s="179" t="s">
        <v>83</v>
      </c>
      <c r="AV249" s="16" t="s">
        <v>159</v>
      </c>
      <c r="AW249" s="16" t="s">
        <v>30</v>
      </c>
      <c r="AX249" s="16" t="s">
        <v>74</v>
      </c>
      <c r="AY249" s="179" t="s">
        <v>138</v>
      </c>
    </row>
    <row r="250" spans="1:65" s="13" customFormat="1" x14ac:dyDescent="0.2">
      <c r="B250" s="154"/>
      <c r="D250" s="155" t="s">
        <v>147</v>
      </c>
      <c r="E250" s="156" t="s">
        <v>1</v>
      </c>
      <c r="F250" s="157" t="s">
        <v>167</v>
      </c>
      <c r="H250" s="156" t="s">
        <v>1</v>
      </c>
      <c r="L250" s="154"/>
      <c r="M250" s="158"/>
      <c r="N250" s="159"/>
      <c r="O250" s="159"/>
      <c r="P250" s="159"/>
      <c r="Q250" s="159"/>
      <c r="R250" s="159"/>
      <c r="S250" s="159"/>
      <c r="T250" s="160"/>
      <c r="AT250" s="156" t="s">
        <v>147</v>
      </c>
      <c r="AU250" s="156" t="s">
        <v>83</v>
      </c>
      <c r="AV250" s="13" t="s">
        <v>79</v>
      </c>
      <c r="AW250" s="13" t="s">
        <v>30</v>
      </c>
      <c r="AX250" s="13" t="s">
        <v>74</v>
      </c>
      <c r="AY250" s="156" t="s">
        <v>138</v>
      </c>
    </row>
    <row r="251" spans="1:65" s="14" customFormat="1" x14ac:dyDescent="0.2">
      <c r="B251" s="161"/>
      <c r="D251" s="155" t="s">
        <v>147</v>
      </c>
      <c r="E251" s="162" t="s">
        <v>1</v>
      </c>
      <c r="F251" s="163" t="s">
        <v>286</v>
      </c>
      <c r="H251" s="164">
        <v>54</v>
      </c>
      <c r="L251" s="161"/>
      <c r="M251" s="165"/>
      <c r="N251" s="166"/>
      <c r="O251" s="166"/>
      <c r="P251" s="166"/>
      <c r="Q251" s="166"/>
      <c r="R251" s="166"/>
      <c r="S251" s="166"/>
      <c r="T251" s="167"/>
      <c r="AT251" s="162" t="s">
        <v>147</v>
      </c>
      <c r="AU251" s="162" t="s">
        <v>83</v>
      </c>
      <c r="AV251" s="14" t="s">
        <v>83</v>
      </c>
      <c r="AW251" s="14" t="s">
        <v>30</v>
      </c>
      <c r="AX251" s="14" t="s">
        <v>74</v>
      </c>
      <c r="AY251" s="162" t="s">
        <v>138</v>
      </c>
    </row>
    <row r="252" spans="1:65" s="14" customFormat="1" x14ac:dyDescent="0.2">
      <c r="B252" s="161"/>
      <c r="D252" s="155" t="s">
        <v>147</v>
      </c>
      <c r="E252" s="162" t="s">
        <v>1</v>
      </c>
      <c r="F252" s="163" t="s">
        <v>282</v>
      </c>
      <c r="H252" s="164">
        <v>2.73</v>
      </c>
      <c r="L252" s="161"/>
      <c r="M252" s="165"/>
      <c r="N252" s="166"/>
      <c r="O252" s="166"/>
      <c r="P252" s="166"/>
      <c r="Q252" s="166"/>
      <c r="R252" s="166"/>
      <c r="S252" s="166"/>
      <c r="T252" s="167"/>
      <c r="AT252" s="162" t="s">
        <v>147</v>
      </c>
      <c r="AU252" s="162" t="s">
        <v>83</v>
      </c>
      <c r="AV252" s="14" t="s">
        <v>83</v>
      </c>
      <c r="AW252" s="14" t="s">
        <v>30</v>
      </c>
      <c r="AX252" s="14" t="s">
        <v>74</v>
      </c>
      <c r="AY252" s="162" t="s">
        <v>138</v>
      </c>
    </row>
    <row r="253" spans="1:65" s="13" customFormat="1" x14ac:dyDescent="0.2">
      <c r="B253" s="154"/>
      <c r="D253" s="155" t="s">
        <v>147</v>
      </c>
      <c r="E253" s="156" t="s">
        <v>1</v>
      </c>
      <c r="F253" s="157" t="s">
        <v>283</v>
      </c>
      <c r="H253" s="156" t="s">
        <v>1</v>
      </c>
      <c r="L253" s="154"/>
      <c r="M253" s="158"/>
      <c r="N253" s="159"/>
      <c r="O253" s="159"/>
      <c r="P253" s="159"/>
      <c r="Q253" s="159"/>
      <c r="R253" s="159"/>
      <c r="S253" s="159"/>
      <c r="T253" s="160"/>
      <c r="AT253" s="156" t="s">
        <v>147</v>
      </c>
      <c r="AU253" s="156" t="s">
        <v>83</v>
      </c>
      <c r="AV253" s="13" t="s">
        <v>79</v>
      </c>
      <c r="AW253" s="13" t="s">
        <v>30</v>
      </c>
      <c r="AX253" s="13" t="s">
        <v>74</v>
      </c>
      <c r="AY253" s="156" t="s">
        <v>138</v>
      </c>
    </row>
    <row r="254" spans="1:65" s="14" customFormat="1" x14ac:dyDescent="0.2">
      <c r="B254" s="161"/>
      <c r="D254" s="155" t="s">
        <v>147</v>
      </c>
      <c r="E254" s="162" t="s">
        <v>1</v>
      </c>
      <c r="F254" s="163" t="s">
        <v>284</v>
      </c>
      <c r="H254" s="164">
        <v>-3.91</v>
      </c>
      <c r="L254" s="161"/>
      <c r="M254" s="165"/>
      <c r="N254" s="166"/>
      <c r="O254" s="166"/>
      <c r="P254" s="166"/>
      <c r="Q254" s="166"/>
      <c r="R254" s="166"/>
      <c r="S254" s="166"/>
      <c r="T254" s="167"/>
      <c r="AT254" s="162" t="s">
        <v>147</v>
      </c>
      <c r="AU254" s="162" t="s">
        <v>83</v>
      </c>
      <c r="AV254" s="14" t="s">
        <v>83</v>
      </c>
      <c r="AW254" s="14" t="s">
        <v>30</v>
      </c>
      <c r="AX254" s="14" t="s">
        <v>74</v>
      </c>
      <c r="AY254" s="162" t="s">
        <v>138</v>
      </c>
    </row>
    <row r="255" spans="1:65" s="14" customFormat="1" x14ac:dyDescent="0.2">
      <c r="B255" s="161"/>
      <c r="D255" s="155" t="s">
        <v>147</v>
      </c>
      <c r="E255" s="162" t="s">
        <v>1</v>
      </c>
      <c r="F255" s="163" t="s">
        <v>285</v>
      </c>
      <c r="H255" s="164">
        <v>-2.0699999999999998</v>
      </c>
      <c r="L255" s="161"/>
      <c r="M255" s="165"/>
      <c r="N255" s="166"/>
      <c r="O255" s="166"/>
      <c r="P255" s="166"/>
      <c r="Q255" s="166"/>
      <c r="R255" s="166"/>
      <c r="S255" s="166"/>
      <c r="T255" s="167"/>
      <c r="AT255" s="162" t="s">
        <v>147</v>
      </c>
      <c r="AU255" s="162" t="s">
        <v>83</v>
      </c>
      <c r="AV255" s="14" t="s">
        <v>83</v>
      </c>
      <c r="AW255" s="14" t="s">
        <v>30</v>
      </c>
      <c r="AX255" s="14" t="s">
        <v>74</v>
      </c>
      <c r="AY255" s="162" t="s">
        <v>138</v>
      </c>
    </row>
    <row r="256" spans="1:65" s="14" customFormat="1" x14ac:dyDescent="0.2">
      <c r="B256" s="161"/>
      <c r="D256" s="155" t="s">
        <v>147</v>
      </c>
      <c r="E256" s="162" t="s">
        <v>1</v>
      </c>
      <c r="F256" s="163" t="s">
        <v>287</v>
      </c>
      <c r="H256" s="164">
        <v>-1.7729999999999999</v>
      </c>
      <c r="L256" s="161"/>
      <c r="M256" s="165"/>
      <c r="N256" s="166"/>
      <c r="O256" s="166"/>
      <c r="P256" s="166"/>
      <c r="Q256" s="166"/>
      <c r="R256" s="166"/>
      <c r="S256" s="166"/>
      <c r="T256" s="167"/>
      <c r="AT256" s="162" t="s">
        <v>147</v>
      </c>
      <c r="AU256" s="162" t="s">
        <v>83</v>
      </c>
      <c r="AV256" s="14" t="s">
        <v>83</v>
      </c>
      <c r="AW256" s="14" t="s">
        <v>30</v>
      </c>
      <c r="AX256" s="14" t="s">
        <v>74</v>
      </c>
      <c r="AY256" s="162" t="s">
        <v>138</v>
      </c>
    </row>
    <row r="257" spans="2:51" s="16" customFormat="1" x14ac:dyDescent="0.2">
      <c r="B257" s="178"/>
      <c r="D257" s="155" t="s">
        <v>147</v>
      </c>
      <c r="E257" s="179" t="s">
        <v>1</v>
      </c>
      <c r="F257" s="180" t="s">
        <v>165</v>
      </c>
      <c r="H257" s="181">
        <v>48.976999999999997</v>
      </c>
      <c r="L257" s="178"/>
      <c r="M257" s="182"/>
      <c r="N257" s="183"/>
      <c r="O257" s="183"/>
      <c r="P257" s="183"/>
      <c r="Q257" s="183"/>
      <c r="R257" s="183"/>
      <c r="S257" s="183"/>
      <c r="T257" s="184"/>
      <c r="AT257" s="179" t="s">
        <v>147</v>
      </c>
      <c r="AU257" s="179" t="s">
        <v>83</v>
      </c>
      <c r="AV257" s="16" t="s">
        <v>159</v>
      </c>
      <c r="AW257" s="16" t="s">
        <v>30</v>
      </c>
      <c r="AX257" s="16" t="s">
        <v>74</v>
      </c>
      <c r="AY257" s="179" t="s">
        <v>138</v>
      </c>
    </row>
    <row r="258" spans="2:51" s="13" customFormat="1" x14ac:dyDescent="0.2">
      <c r="B258" s="154"/>
      <c r="D258" s="155" t="s">
        <v>147</v>
      </c>
      <c r="E258" s="156" t="s">
        <v>1</v>
      </c>
      <c r="F258" s="157" t="s">
        <v>288</v>
      </c>
      <c r="H258" s="156" t="s">
        <v>1</v>
      </c>
      <c r="L258" s="154"/>
      <c r="M258" s="158"/>
      <c r="N258" s="159"/>
      <c r="O258" s="159"/>
      <c r="P258" s="159"/>
      <c r="Q258" s="159"/>
      <c r="R258" s="159"/>
      <c r="S258" s="159"/>
      <c r="T258" s="160"/>
      <c r="AT258" s="156" t="s">
        <v>147</v>
      </c>
      <c r="AU258" s="156" t="s">
        <v>83</v>
      </c>
      <c r="AV258" s="13" t="s">
        <v>79</v>
      </c>
      <c r="AW258" s="13" t="s">
        <v>30</v>
      </c>
      <c r="AX258" s="13" t="s">
        <v>74</v>
      </c>
      <c r="AY258" s="156" t="s">
        <v>138</v>
      </c>
    </row>
    <row r="259" spans="2:51" s="14" customFormat="1" x14ac:dyDescent="0.2">
      <c r="B259" s="161"/>
      <c r="D259" s="155" t="s">
        <v>147</v>
      </c>
      <c r="E259" s="162" t="s">
        <v>1</v>
      </c>
      <c r="F259" s="163" t="s">
        <v>289</v>
      </c>
      <c r="H259" s="164">
        <v>41.472000000000001</v>
      </c>
      <c r="L259" s="161"/>
      <c r="M259" s="165"/>
      <c r="N259" s="166"/>
      <c r="O259" s="166"/>
      <c r="P259" s="166"/>
      <c r="Q259" s="166"/>
      <c r="R259" s="166"/>
      <c r="S259" s="166"/>
      <c r="T259" s="167"/>
      <c r="AT259" s="162" t="s">
        <v>147</v>
      </c>
      <c r="AU259" s="162" t="s">
        <v>83</v>
      </c>
      <c r="AV259" s="14" t="s">
        <v>83</v>
      </c>
      <c r="AW259" s="14" t="s">
        <v>30</v>
      </c>
      <c r="AX259" s="14" t="s">
        <v>74</v>
      </c>
      <c r="AY259" s="162" t="s">
        <v>138</v>
      </c>
    </row>
    <row r="260" spans="2:51" s="14" customFormat="1" x14ac:dyDescent="0.2">
      <c r="B260" s="161"/>
      <c r="D260" s="155" t="s">
        <v>147</v>
      </c>
      <c r="E260" s="162" t="s">
        <v>1</v>
      </c>
      <c r="F260" s="163" t="s">
        <v>290</v>
      </c>
      <c r="H260" s="164">
        <v>0.88200000000000001</v>
      </c>
      <c r="L260" s="161"/>
      <c r="M260" s="165"/>
      <c r="N260" s="166"/>
      <c r="O260" s="166"/>
      <c r="P260" s="166"/>
      <c r="Q260" s="166"/>
      <c r="R260" s="166"/>
      <c r="S260" s="166"/>
      <c r="T260" s="167"/>
      <c r="AT260" s="162" t="s">
        <v>147</v>
      </c>
      <c r="AU260" s="162" t="s">
        <v>83</v>
      </c>
      <c r="AV260" s="14" t="s">
        <v>83</v>
      </c>
      <c r="AW260" s="14" t="s">
        <v>30</v>
      </c>
      <c r="AX260" s="14" t="s">
        <v>74</v>
      </c>
      <c r="AY260" s="162" t="s">
        <v>138</v>
      </c>
    </row>
    <row r="261" spans="2:51" s="14" customFormat="1" x14ac:dyDescent="0.2">
      <c r="B261" s="161"/>
      <c r="D261" s="155" t="s">
        <v>147</v>
      </c>
      <c r="E261" s="162" t="s">
        <v>1</v>
      </c>
      <c r="F261" s="163" t="s">
        <v>291</v>
      </c>
      <c r="H261" s="164">
        <v>1.2629999999999999</v>
      </c>
      <c r="L261" s="161"/>
      <c r="M261" s="165"/>
      <c r="N261" s="166"/>
      <c r="O261" s="166"/>
      <c r="P261" s="166"/>
      <c r="Q261" s="166"/>
      <c r="R261" s="166"/>
      <c r="S261" s="166"/>
      <c r="T261" s="167"/>
      <c r="AT261" s="162" t="s">
        <v>147</v>
      </c>
      <c r="AU261" s="162" t="s">
        <v>83</v>
      </c>
      <c r="AV261" s="14" t="s">
        <v>83</v>
      </c>
      <c r="AW261" s="14" t="s">
        <v>30</v>
      </c>
      <c r="AX261" s="14" t="s">
        <v>74</v>
      </c>
      <c r="AY261" s="162" t="s">
        <v>138</v>
      </c>
    </row>
    <row r="262" spans="2:51" s="13" customFormat="1" x14ac:dyDescent="0.2">
      <c r="B262" s="154"/>
      <c r="D262" s="155" t="s">
        <v>147</v>
      </c>
      <c r="E262" s="156" t="s">
        <v>1</v>
      </c>
      <c r="F262" s="157" t="s">
        <v>283</v>
      </c>
      <c r="H262" s="156" t="s">
        <v>1</v>
      </c>
      <c r="L262" s="154"/>
      <c r="M262" s="158"/>
      <c r="N262" s="159"/>
      <c r="O262" s="159"/>
      <c r="P262" s="159"/>
      <c r="Q262" s="159"/>
      <c r="R262" s="159"/>
      <c r="S262" s="159"/>
      <c r="T262" s="160"/>
      <c r="AT262" s="156" t="s">
        <v>147</v>
      </c>
      <c r="AU262" s="156" t="s">
        <v>83</v>
      </c>
      <c r="AV262" s="13" t="s">
        <v>79</v>
      </c>
      <c r="AW262" s="13" t="s">
        <v>30</v>
      </c>
      <c r="AX262" s="13" t="s">
        <v>74</v>
      </c>
      <c r="AY262" s="156" t="s">
        <v>138</v>
      </c>
    </row>
    <row r="263" spans="2:51" s="14" customFormat="1" x14ac:dyDescent="0.2">
      <c r="B263" s="161"/>
      <c r="D263" s="155" t="s">
        <v>147</v>
      </c>
      <c r="E263" s="162" t="s">
        <v>1</v>
      </c>
      <c r="F263" s="163" t="s">
        <v>292</v>
      </c>
      <c r="H263" s="164">
        <v>-0.70199999999999996</v>
      </c>
      <c r="L263" s="161"/>
      <c r="M263" s="165"/>
      <c r="N263" s="166"/>
      <c r="O263" s="166"/>
      <c r="P263" s="166"/>
      <c r="Q263" s="166"/>
      <c r="R263" s="166"/>
      <c r="S263" s="166"/>
      <c r="T263" s="167"/>
      <c r="AT263" s="162" t="s">
        <v>147</v>
      </c>
      <c r="AU263" s="162" t="s">
        <v>83</v>
      </c>
      <c r="AV263" s="14" t="s">
        <v>83</v>
      </c>
      <c r="AW263" s="14" t="s">
        <v>30</v>
      </c>
      <c r="AX263" s="14" t="s">
        <v>74</v>
      </c>
      <c r="AY263" s="162" t="s">
        <v>138</v>
      </c>
    </row>
    <row r="264" spans="2:51" s="14" customFormat="1" x14ac:dyDescent="0.2">
      <c r="B264" s="161"/>
      <c r="D264" s="155" t="s">
        <v>147</v>
      </c>
      <c r="E264" s="162" t="s">
        <v>1</v>
      </c>
      <c r="F264" s="163" t="s">
        <v>287</v>
      </c>
      <c r="H264" s="164">
        <v>-1.7729999999999999</v>
      </c>
      <c r="L264" s="161"/>
      <c r="M264" s="165"/>
      <c r="N264" s="166"/>
      <c r="O264" s="166"/>
      <c r="P264" s="166"/>
      <c r="Q264" s="166"/>
      <c r="R264" s="166"/>
      <c r="S264" s="166"/>
      <c r="T264" s="167"/>
      <c r="AT264" s="162" t="s">
        <v>147</v>
      </c>
      <c r="AU264" s="162" t="s">
        <v>83</v>
      </c>
      <c r="AV264" s="14" t="s">
        <v>83</v>
      </c>
      <c r="AW264" s="14" t="s">
        <v>30</v>
      </c>
      <c r="AX264" s="14" t="s">
        <v>74</v>
      </c>
      <c r="AY264" s="162" t="s">
        <v>138</v>
      </c>
    </row>
    <row r="265" spans="2:51" s="16" customFormat="1" x14ac:dyDescent="0.2">
      <c r="B265" s="178"/>
      <c r="D265" s="155" t="s">
        <v>147</v>
      </c>
      <c r="E265" s="179" t="s">
        <v>1</v>
      </c>
      <c r="F265" s="180" t="s">
        <v>165</v>
      </c>
      <c r="H265" s="181">
        <v>41.142000000000003</v>
      </c>
      <c r="L265" s="178"/>
      <c r="M265" s="182"/>
      <c r="N265" s="183"/>
      <c r="O265" s="183"/>
      <c r="P265" s="183"/>
      <c r="Q265" s="183"/>
      <c r="R265" s="183"/>
      <c r="S265" s="183"/>
      <c r="T265" s="184"/>
      <c r="AT265" s="179" t="s">
        <v>147</v>
      </c>
      <c r="AU265" s="179" t="s">
        <v>83</v>
      </c>
      <c r="AV265" s="16" t="s">
        <v>159</v>
      </c>
      <c r="AW265" s="16" t="s">
        <v>30</v>
      </c>
      <c r="AX265" s="16" t="s">
        <v>74</v>
      </c>
      <c r="AY265" s="179" t="s">
        <v>138</v>
      </c>
    </row>
    <row r="266" spans="2:51" s="13" customFormat="1" x14ac:dyDescent="0.2">
      <c r="B266" s="154"/>
      <c r="D266" s="155" t="s">
        <v>147</v>
      </c>
      <c r="E266" s="156" t="s">
        <v>1</v>
      </c>
      <c r="F266" s="157" t="s">
        <v>293</v>
      </c>
      <c r="H266" s="156" t="s">
        <v>1</v>
      </c>
      <c r="L266" s="154"/>
      <c r="M266" s="158"/>
      <c r="N266" s="159"/>
      <c r="O266" s="159"/>
      <c r="P266" s="159"/>
      <c r="Q266" s="159"/>
      <c r="R266" s="159"/>
      <c r="S266" s="159"/>
      <c r="T266" s="160"/>
      <c r="AT266" s="156" t="s">
        <v>147</v>
      </c>
      <c r="AU266" s="156" t="s">
        <v>83</v>
      </c>
      <c r="AV266" s="13" t="s">
        <v>79</v>
      </c>
      <c r="AW266" s="13" t="s">
        <v>30</v>
      </c>
      <c r="AX266" s="13" t="s">
        <v>74</v>
      </c>
      <c r="AY266" s="156" t="s">
        <v>138</v>
      </c>
    </row>
    <row r="267" spans="2:51" s="14" customFormat="1" x14ac:dyDescent="0.2">
      <c r="B267" s="161"/>
      <c r="D267" s="155" t="s">
        <v>147</v>
      </c>
      <c r="E267" s="162" t="s">
        <v>1</v>
      </c>
      <c r="F267" s="163" t="s">
        <v>294</v>
      </c>
      <c r="H267" s="164">
        <v>25.143000000000001</v>
      </c>
      <c r="L267" s="161"/>
      <c r="M267" s="165"/>
      <c r="N267" s="166"/>
      <c r="O267" s="166"/>
      <c r="P267" s="166"/>
      <c r="Q267" s="166"/>
      <c r="R267" s="166"/>
      <c r="S267" s="166"/>
      <c r="T267" s="167"/>
      <c r="AT267" s="162" t="s">
        <v>147</v>
      </c>
      <c r="AU267" s="162" t="s">
        <v>83</v>
      </c>
      <c r="AV267" s="14" t="s">
        <v>83</v>
      </c>
      <c r="AW267" s="14" t="s">
        <v>30</v>
      </c>
      <c r="AX267" s="14" t="s">
        <v>74</v>
      </c>
      <c r="AY267" s="162" t="s">
        <v>138</v>
      </c>
    </row>
    <row r="268" spans="2:51" s="14" customFormat="1" x14ac:dyDescent="0.2">
      <c r="B268" s="161"/>
      <c r="D268" s="155" t="s">
        <v>147</v>
      </c>
      <c r="E268" s="162" t="s">
        <v>1</v>
      </c>
      <c r="F268" s="163" t="s">
        <v>281</v>
      </c>
      <c r="H268" s="164">
        <v>2.5430000000000001</v>
      </c>
      <c r="L268" s="161"/>
      <c r="M268" s="165"/>
      <c r="N268" s="166"/>
      <c r="O268" s="166"/>
      <c r="P268" s="166"/>
      <c r="Q268" s="166"/>
      <c r="R268" s="166"/>
      <c r="S268" s="166"/>
      <c r="T268" s="167"/>
      <c r="AT268" s="162" t="s">
        <v>147</v>
      </c>
      <c r="AU268" s="162" t="s">
        <v>83</v>
      </c>
      <c r="AV268" s="14" t="s">
        <v>83</v>
      </c>
      <c r="AW268" s="14" t="s">
        <v>30</v>
      </c>
      <c r="AX268" s="14" t="s">
        <v>74</v>
      </c>
      <c r="AY268" s="162" t="s">
        <v>138</v>
      </c>
    </row>
    <row r="269" spans="2:51" s="13" customFormat="1" x14ac:dyDescent="0.2">
      <c r="B269" s="154"/>
      <c r="D269" s="155" t="s">
        <v>147</v>
      </c>
      <c r="E269" s="156" t="s">
        <v>1</v>
      </c>
      <c r="F269" s="157" t="s">
        <v>283</v>
      </c>
      <c r="H269" s="156" t="s">
        <v>1</v>
      </c>
      <c r="L269" s="154"/>
      <c r="M269" s="158"/>
      <c r="N269" s="159"/>
      <c r="O269" s="159"/>
      <c r="P269" s="159"/>
      <c r="Q269" s="159"/>
      <c r="R269" s="159"/>
      <c r="S269" s="159"/>
      <c r="T269" s="160"/>
      <c r="AT269" s="156" t="s">
        <v>147</v>
      </c>
      <c r="AU269" s="156" t="s">
        <v>83</v>
      </c>
      <c r="AV269" s="13" t="s">
        <v>79</v>
      </c>
      <c r="AW269" s="13" t="s">
        <v>30</v>
      </c>
      <c r="AX269" s="13" t="s">
        <v>74</v>
      </c>
      <c r="AY269" s="156" t="s">
        <v>138</v>
      </c>
    </row>
    <row r="270" spans="2:51" s="14" customFormat="1" x14ac:dyDescent="0.2">
      <c r="B270" s="161"/>
      <c r="D270" s="155" t="s">
        <v>147</v>
      </c>
      <c r="E270" s="162" t="s">
        <v>1</v>
      </c>
      <c r="F270" s="163" t="s">
        <v>295</v>
      </c>
      <c r="H270" s="164">
        <v>-5.75</v>
      </c>
      <c r="L270" s="161"/>
      <c r="M270" s="165"/>
      <c r="N270" s="166"/>
      <c r="O270" s="166"/>
      <c r="P270" s="166"/>
      <c r="Q270" s="166"/>
      <c r="R270" s="166"/>
      <c r="S270" s="166"/>
      <c r="T270" s="167"/>
      <c r="AT270" s="162" t="s">
        <v>147</v>
      </c>
      <c r="AU270" s="162" t="s">
        <v>83</v>
      </c>
      <c r="AV270" s="14" t="s">
        <v>83</v>
      </c>
      <c r="AW270" s="14" t="s">
        <v>30</v>
      </c>
      <c r="AX270" s="14" t="s">
        <v>74</v>
      </c>
      <c r="AY270" s="162" t="s">
        <v>138</v>
      </c>
    </row>
    <row r="271" spans="2:51" s="16" customFormat="1" x14ac:dyDescent="0.2">
      <c r="B271" s="178"/>
      <c r="D271" s="155" t="s">
        <v>147</v>
      </c>
      <c r="E271" s="179" t="s">
        <v>1</v>
      </c>
      <c r="F271" s="180" t="s">
        <v>165</v>
      </c>
      <c r="H271" s="181">
        <v>21.936</v>
      </c>
      <c r="L271" s="178"/>
      <c r="M271" s="182"/>
      <c r="N271" s="183"/>
      <c r="O271" s="183"/>
      <c r="P271" s="183"/>
      <c r="Q271" s="183"/>
      <c r="R271" s="183"/>
      <c r="S271" s="183"/>
      <c r="T271" s="184"/>
      <c r="AT271" s="179" t="s">
        <v>147</v>
      </c>
      <c r="AU271" s="179" t="s">
        <v>83</v>
      </c>
      <c r="AV271" s="16" t="s">
        <v>159</v>
      </c>
      <c r="AW271" s="16" t="s">
        <v>30</v>
      </c>
      <c r="AX271" s="16" t="s">
        <v>74</v>
      </c>
      <c r="AY271" s="179" t="s">
        <v>138</v>
      </c>
    </row>
    <row r="272" spans="2:51" s="15" customFormat="1" x14ac:dyDescent="0.2">
      <c r="B272" s="168"/>
      <c r="D272" s="155" t="s">
        <v>147</v>
      </c>
      <c r="E272" s="169" t="s">
        <v>1</v>
      </c>
      <c r="F272" s="170" t="s">
        <v>153</v>
      </c>
      <c r="H272" s="171">
        <v>172.548</v>
      </c>
      <c r="L272" s="168"/>
      <c r="M272" s="172"/>
      <c r="N272" s="173"/>
      <c r="O272" s="173"/>
      <c r="P272" s="173"/>
      <c r="Q272" s="173"/>
      <c r="R272" s="173"/>
      <c r="S272" s="173"/>
      <c r="T272" s="174"/>
      <c r="AT272" s="169" t="s">
        <v>147</v>
      </c>
      <c r="AU272" s="169" t="s">
        <v>83</v>
      </c>
      <c r="AV272" s="15" t="s">
        <v>145</v>
      </c>
      <c r="AW272" s="15" t="s">
        <v>30</v>
      </c>
      <c r="AX272" s="15" t="s">
        <v>79</v>
      </c>
      <c r="AY272" s="169" t="s">
        <v>138</v>
      </c>
    </row>
    <row r="273" spans="1:65" s="2" customFormat="1" ht="16.5" customHeight="1" x14ac:dyDescent="0.2">
      <c r="A273" s="30"/>
      <c r="B273" s="141"/>
      <c r="C273" s="142">
        <v>24</v>
      </c>
      <c r="D273" s="142" t="s">
        <v>140</v>
      </c>
      <c r="E273" s="143" t="s">
        <v>296</v>
      </c>
      <c r="F273" s="144" t="s">
        <v>297</v>
      </c>
      <c r="G273" s="145" t="s">
        <v>143</v>
      </c>
      <c r="H273" s="146">
        <v>5.6340000000000003</v>
      </c>
      <c r="I273" s="147"/>
      <c r="J273" s="147">
        <f>ROUND(I273*H273,2)</f>
        <v>0</v>
      </c>
      <c r="K273" s="144" t="s">
        <v>144</v>
      </c>
      <c r="L273" s="31"/>
      <c r="M273" s="148" t="s">
        <v>1</v>
      </c>
      <c r="N273" s="149" t="s">
        <v>39</v>
      </c>
      <c r="O273" s="150">
        <v>0.624</v>
      </c>
      <c r="P273" s="150">
        <f>O273*H273</f>
        <v>3.5156160000000001</v>
      </c>
      <c r="Q273" s="150">
        <v>0.04</v>
      </c>
      <c r="R273" s="150">
        <f>Q273*H273</f>
        <v>0.22536</v>
      </c>
      <c r="S273" s="150">
        <v>0</v>
      </c>
      <c r="T273" s="151">
        <f>S273*H273</f>
        <v>0</v>
      </c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52" t="s">
        <v>145</v>
      </c>
      <c r="AT273" s="152" t="s">
        <v>140</v>
      </c>
      <c r="AU273" s="152" t="s">
        <v>83</v>
      </c>
      <c r="AY273" s="18" t="s">
        <v>138</v>
      </c>
      <c r="BE273" s="153">
        <f>IF(N273="základní",J273,0)</f>
        <v>0</v>
      </c>
      <c r="BF273" s="153">
        <f>IF(N273="snížená",J273,0)</f>
        <v>0</v>
      </c>
      <c r="BG273" s="153">
        <f>IF(N273="zákl. přenesená",J273,0)</f>
        <v>0</v>
      </c>
      <c r="BH273" s="153">
        <f>IF(N273="sníž. přenesená",J273,0)</f>
        <v>0</v>
      </c>
      <c r="BI273" s="153">
        <f>IF(N273="nulová",J273,0)</f>
        <v>0</v>
      </c>
      <c r="BJ273" s="18" t="s">
        <v>79</v>
      </c>
      <c r="BK273" s="153">
        <f>ROUND(I273*H273,2)</f>
        <v>0</v>
      </c>
      <c r="BL273" s="18" t="s">
        <v>145</v>
      </c>
      <c r="BM273" s="152" t="s">
        <v>298</v>
      </c>
    </row>
    <row r="274" spans="1:65" s="14" customFormat="1" x14ac:dyDescent="0.2">
      <c r="B274" s="161"/>
      <c r="D274" s="155" t="s">
        <v>147</v>
      </c>
      <c r="E274" s="162" t="s">
        <v>1</v>
      </c>
      <c r="F274" s="163" t="s">
        <v>299</v>
      </c>
      <c r="H274" s="164">
        <v>0.39200000000000002</v>
      </c>
      <c r="L274" s="161"/>
      <c r="M274" s="165"/>
      <c r="N274" s="166"/>
      <c r="O274" s="166"/>
      <c r="P274" s="166"/>
      <c r="Q274" s="166"/>
      <c r="R274" s="166"/>
      <c r="S274" s="166"/>
      <c r="T274" s="167"/>
      <c r="AT274" s="162" t="s">
        <v>147</v>
      </c>
      <c r="AU274" s="162" t="s">
        <v>83</v>
      </c>
      <c r="AV274" s="14" t="s">
        <v>83</v>
      </c>
      <c r="AW274" s="14" t="s">
        <v>30</v>
      </c>
      <c r="AX274" s="14" t="s">
        <v>74</v>
      </c>
      <c r="AY274" s="162" t="s">
        <v>138</v>
      </c>
    </row>
    <row r="275" spans="1:65" s="14" customFormat="1" x14ac:dyDescent="0.2">
      <c r="B275" s="161"/>
      <c r="D275" s="155" t="s">
        <v>147</v>
      </c>
      <c r="E275" s="162" t="s">
        <v>1</v>
      </c>
      <c r="F275" s="163" t="s">
        <v>300</v>
      </c>
      <c r="H275" s="164">
        <v>0.26600000000000001</v>
      </c>
      <c r="L275" s="161"/>
      <c r="M275" s="165"/>
      <c r="N275" s="166"/>
      <c r="O275" s="166"/>
      <c r="P275" s="166"/>
      <c r="Q275" s="166"/>
      <c r="R275" s="166"/>
      <c r="S275" s="166"/>
      <c r="T275" s="167"/>
      <c r="AT275" s="162" t="s">
        <v>147</v>
      </c>
      <c r="AU275" s="162" t="s">
        <v>83</v>
      </c>
      <c r="AV275" s="14" t="s">
        <v>83</v>
      </c>
      <c r="AW275" s="14" t="s">
        <v>30</v>
      </c>
      <c r="AX275" s="14" t="s">
        <v>74</v>
      </c>
      <c r="AY275" s="162" t="s">
        <v>138</v>
      </c>
    </row>
    <row r="276" spans="1:65" s="14" customFormat="1" x14ac:dyDescent="0.2">
      <c r="B276" s="161"/>
      <c r="D276" s="155" t="s">
        <v>147</v>
      </c>
      <c r="E276" s="162" t="s">
        <v>1</v>
      </c>
      <c r="F276" s="163" t="s">
        <v>301</v>
      </c>
      <c r="H276" s="164">
        <v>0.06</v>
      </c>
      <c r="L276" s="161"/>
      <c r="M276" s="165"/>
      <c r="N276" s="166"/>
      <c r="O276" s="166"/>
      <c r="P276" s="166"/>
      <c r="Q276" s="166"/>
      <c r="R276" s="166"/>
      <c r="S276" s="166"/>
      <c r="T276" s="167"/>
      <c r="AT276" s="162" t="s">
        <v>147</v>
      </c>
      <c r="AU276" s="162" t="s">
        <v>83</v>
      </c>
      <c r="AV276" s="14" t="s">
        <v>83</v>
      </c>
      <c r="AW276" s="14" t="s">
        <v>30</v>
      </c>
      <c r="AX276" s="14" t="s">
        <v>74</v>
      </c>
      <c r="AY276" s="162" t="s">
        <v>138</v>
      </c>
    </row>
    <row r="277" spans="1:65" s="14" customFormat="1" x14ac:dyDescent="0.2">
      <c r="B277" s="161"/>
      <c r="D277" s="155" t="s">
        <v>147</v>
      </c>
      <c r="E277" s="162" t="s">
        <v>1</v>
      </c>
      <c r="F277" s="163" t="s">
        <v>302</v>
      </c>
      <c r="H277" s="164">
        <v>4.9160000000000004</v>
      </c>
      <c r="L277" s="161"/>
      <c r="M277" s="165"/>
      <c r="N277" s="166"/>
      <c r="O277" s="166"/>
      <c r="P277" s="166"/>
      <c r="Q277" s="166"/>
      <c r="R277" s="166"/>
      <c r="S277" s="166"/>
      <c r="T277" s="167"/>
      <c r="AT277" s="162" t="s">
        <v>147</v>
      </c>
      <c r="AU277" s="162" t="s">
        <v>83</v>
      </c>
      <c r="AV277" s="14" t="s">
        <v>83</v>
      </c>
      <c r="AW277" s="14" t="s">
        <v>30</v>
      </c>
      <c r="AX277" s="14" t="s">
        <v>74</v>
      </c>
      <c r="AY277" s="162" t="s">
        <v>138</v>
      </c>
    </row>
    <row r="278" spans="1:65" s="15" customFormat="1" x14ac:dyDescent="0.2">
      <c r="B278" s="168"/>
      <c r="D278" s="155" t="s">
        <v>147</v>
      </c>
      <c r="E278" s="169" t="s">
        <v>1</v>
      </c>
      <c r="F278" s="170" t="s">
        <v>153</v>
      </c>
      <c r="H278" s="171">
        <v>5.6340000000000003</v>
      </c>
      <c r="L278" s="168"/>
      <c r="M278" s="172"/>
      <c r="N278" s="173"/>
      <c r="O278" s="173"/>
      <c r="P278" s="173"/>
      <c r="Q278" s="173"/>
      <c r="R278" s="173"/>
      <c r="S278" s="173"/>
      <c r="T278" s="174"/>
      <c r="AT278" s="169" t="s">
        <v>147</v>
      </c>
      <c r="AU278" s="169" t="s">
        <v>83</v>
      </c>
      <c r="AV278" s="15" t="s">
        <v>145</v>
      </c>
      <c r="AW278" s="15" t="s">
        <v>30</v>
      </c>
      <c r="AX278" s="15" t="s">
        <v>79</v>
      </c>
      <c r="AY278" s="169" t="s">
        <v>138</v>
      </c>
    </row>
    <row r="279" spans="1:65" s="2" customFormat="1" ht="21.75" customHeight="1" x14ac:dyDescent="0.2">
      <c r="A279" s="30"/>
      <c r="B279" s="141"/>
      <c r="C279" s="142">
        <v>25</v>
      </c>
      <c r="D279" s="142" t="s">
        <v>140</v>
      </c>
      <c r="E279" s="143" t="s">
        <v>303</v>
      </c>
      <c r="F279" s="144" t="s">
        <v>304</v>
      </c>
      <c r="G279" s="145" t="s">
        <v>143</v>
      </c>
      <c r="H279" s="146">
        <v>159.857</v>
      </c>
      <c r="I279" s="147"/>
      <c r="J279" s="147">
        <f>ROUND(I279*H279,2)</f>
        <v>0</v>
      </c>
      <c r="K279" s="144" t="s">
        <v>144</v>
      </c>
      <c r="L279" s="31"/>
      <c r="M279" s="148" t="s">
        <v>1</v>
      </c>
      <c r="N279" s="149" t="s">
        <v>39</v>
      </c>
      <c r="O279" s="150">
        <v>0.47</v>
      </c>
      <c r="P279" s="150">
        <f>O279*H279</f>
        <v>75.13279</v>
      </c>
      <c r="Q279" s="150">
        <v>1.8380000000000001E-2</v>
      </c>
      <c r="R279" s="150">
        <f>Q279*H279</f>
        <v>2.9381716600000001</v>
      </c>
      <c r="S279" s="150">
        <v>0</v>
      </c>
      <c r="T279" s="151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52" t="s">
        <v>145</v>
      </c>
      <c r="AT279" s="152" t="s">
        <v>140</v>
      </c>
      <c r="AU279" s="152" t="s">
        <v>83</v>
      </c>
      <c r="AY279" s="18" t="s">
        <v>138</v>
      </c>
      <c r="BE279" s="153">
        <f>IF(N279="základní",J279,0)</f>
        <v>0</v>
      </c>
      <c r="BF279" s="153">
        <f>IF(N279="snížená",J279,0)</f>
        <v>0</v>
      </c>
      <c r="BG279" s="153">
        <f>IF(N279="zákl. přenesená",J279,0)</f>
        <v>0</v>
      </c>
      <c r="BH279" s="153">
        <f>IF(N279="sníž. přenesená",J279,0)</f>
        <v>0</v>
      </c>
      <c r="BI279" s="153">
        <f>IF(N279="nulová",J279,0)</f>
        <v>0</v>
      </c>
      <c r="BJ279" s="18" t="s">
        <v>79</v>
      </c>
      <c r="BK279" s="153">
        <f>ROUND(I279*H279,2)</f>
        <v>0</v>
      </c>
      <c r="BL279" s="18" t="s">
        <v>145</v>
      </c>
      <c r="BM279" s="152" t="s">
        <v>305</v>
      </c>
    </row>
    <row r="280" spans="1:65" s="13" customFormat="1" x14ac:dyDescent="0.2">
      <c r="B280" s="154"/>
      <c r="D280" s="155" t="s">
        <v>147</v>
      </c>
      <c r="E280" s="156" t="s">
        <v>1</v>
      </c>
      <c r="F280" s="157" t="s">
        <v>166</v>
      </c>
      <c r="H280" s="156" t="s">
        <v>1</v>
      </c>
      <c r="L280" s="154"/>
      <c r="M280" s="158"/>
      <c r="N280" s="159"/>
      <c r="O280" s="159"/>
      <c r="P280" s="159"/>
      <c r="Q280" s="159"/>
      <c r="R280" s="159"/>
      <c r="S280" s="159"/>
      <c r="T280" s="160"/>
      <c r="AT280" s="156" t="s">
        <v>147</v>
      </c>
      <c r="AU280" s="156" t="s">
        <v>83</v>
      </c>
      <c r="AV280" s="13" t="s">
        <v>79</v>
      </c>
      <c r="AW280" s="13" t="s">
        <v>30</v>
      </c>
      <c r="AX280" s="13" t="s">
        <v>74</v>
      </c>
      <c r="AY280" s="156" t="s">
        <v>138</v>
      </c>
    </row>
    <row r="281" spans="1:65" s="14" customFormat="1" x14ac:dyDescent="0.2">
      <c r="B281" s="161"/>
      <c r="D281" s="155" t="s">
        <v>147</v>
      </c>
      <c r="E281" s="162" t="s">
        <v>1</v>
      </c>
      <c r="F281" s="163" t="s">
        <v>280</v>
      </c>
      <c r="H281" s="164">
        <v>61.2</v>
      </c>
      <c r="L281" s="161"/>
      <c r="M281" s="165"/>
      <c r="N281" s="166"/>
      <c r="O281" s="166"/>
      <c r="P281" s="166"/>
      <c r="Q281" s="166"/>
      <c r="R281" s="166"/>
      <c r="S281" s="166"/>
      <c r="T281" s="167"/>
      <c r="AT281" s="162" t="s">
        <v>147</v>
      </c>
      <c r="AU281" s="162" t="s">
        <v>83</v>
      </c>
      <c r="AV281" s="14" t="s">
        <v>83</v>
      </c>
      <c r="AW281" s="14" t="s">
        <v>30</v>
      </c>
      <c r="AX281" s="14" t="s">
        <v>74</v>
      </c>
      <c r="AY281" s="162" t="s">
        <v>138</v>
      </c>
    </row>
    <row r="282" spans="1:65" s="13" customFormat="1" x14ac:dyDescent="0.2">
      <c r="B282" s="154"/>
      <c r="D282" s="155" t="s">
        <v>147</v>
      </c>
      <c r="E282" s="156" t="s">
        <v>1</v>
      </c>
      <c r="F282" s="157" t="s">
        <v>283</v>
      </c>
      <c r="H282" s="156" t="s">
        <v>1</v>
      </c>
      <c r="L282" s="154"/>
      <c r="M282" s="158"/>
      <c r="N282" s="159"/>
      <c r="O282" s="159"/>
      <c r="P282" s="159"/>
      <c r="Q282" s="159"/>
      <c r="R282" s="159"/>
      <c r="S282" s="159"/>
      <c r="T282" s="160"/>
      <c r="AT282" s="156" t="s">
        <v>147</v>
      </c>
      <c r="AU282" s="156" t="s">
        <v>83</v>
      </c>
      <c r="AV282" s="13" t="s">
        <v>79</v>
      </c>
      <c r="AW282" s="13" t="s">
        <v>30</v>
      </c>
      <c r="AX282" s="13" t="s">
        <v>74</v>
      </c>
      <c r="AY282" s="156" t="s">
        <v>138</v>
      </c>
    </row>
    <row r="283" spans="1:65" s="14" customFormat="1" x14ac:dyDescent="0.2">
      <c r="B283" s="161"/>
      <c r="D283" s="155" t="s">
        <v>147</v>
      </c>
      <c r="E283" s="162" t="s">
        <v>1</v>
      </c>
      <c r="F283" s="163" t="s">
        <v>284</v>
      </c>
      <c r="H283" s="164">
        <v>-3.91</v>
      </c>
      <c r="L283" s="161"/>
      <c r="M283" s="165"/>
      <c r="N283" s="166"/>
      <c r="O283" s="166"/>
      <c r="P283" s="166"/>
      <c r="Q283" s="166"/>
      <c r="R283" s="166"/>
      <c r="S283" s="166"/>
      <c r="T283" s="167"/>
      <c r="AT283" s="162" t="s">
        <v>147</v>
      </c>
      <c r="AU283" s="162" t="s">
        <v>83</v>
      </c>
      <c r="AV283" s="14" t="s">
        <v>83</v>
      </c>
      <c r="AW283" s="14" t="s">
        <v>30</v>
      </c>
      <c r="AX283" s="14" t="s">
        <v>74</v>
      </c>
      <c r="AY283" s="162" t="s">
        <v>138</v>
      </c>
    </row>
    <row r="284" spans="1:65" s="14" customFormat="1" x14ac:dyDescent="0.2">
      <c r="B284" s="161"/>
      <c r="D284" s="155" t="s">
        <v>147</v>
      </c>
      <c r="E284" s="162" t="s">
        <v>1</v>
      </c>
      <c r="F284" s="163" t="s">
        <v>285</v>
      </c>
      <c r="H284" s="164">
        <v>-2.0699999999999998</v>
      </c>
      <c r="L284" s="161"/>
      <c r="M284" s="165"/>
      <c r="N284" s="166"/>
      <c r="O284" s="166"/>
      <c r="P284" s="166"/>
      <c r="Q284" s="166"/>
      <c r="R284" s="166"/>
      <c r="S284" s="166"/>
      <c r="T284" s="167"/>
      <c r="AT284" s="162" t="s">
        <v>147</v>
      </c>
      <c r="AU284" s="162" t="s">
        <v>83</v>
      </c>
      <c r="AV284" s="14" t="s">
        <v>83</v>
      </c>
      <c r="AW284" s="14" t="s">
        <v>30</v>
      </c>
      <c r="AX284" s="14" t="s">
        <v>74</v>
      </c>
      <c r="AY284" s="162" t="s">
        <v>138</v>
      </c>
    </row>
    <row r="285" spans="1:65" s="16" customFormat="1" x14ac:dyDescent="0.2">
      <c r="B285" s="178"/>
      <c r="D285" s="155" t="s">
        <v>147</v>
      </c>
      <c r="E285" s="179" t="s">
        <v>1</v>
      </c>
      <c r="F285" s="180" t="s">
        <v>165</v>
      </c>
      <c r="H285" s="181">
        <v>55.22</v>
      </c>
      <c r="L285" s="178"/>
      <c r="M285" s="182"/>
      <c r="N285" s="183"/>
      <c r="O285" s="183"/>
      <c r="P285" s="183"/>
      <c r="Q285" s="183"/>
      <c r="R285" s="183"/>
      <c r="S285" s="183"/>
      <c r="T285" s="184"/>
      <c r="AT285" s="179" t="s">
        <v>147</v>
      </c>
      <c r="AU285" s="179" t="s">
        <v>83</v>
      </c>
      <c r="AV285" s="16" t="s">
        <v>159</v>
      </c>
      <c r="AW285" s="16" t="s">
        <v>30</v>
      </c>
      <c r="AX285" s="16" t="s">
        <v>74</v>
      </c>
      <c r="AY285" s="179" t="s">
        <v>138</v>
      </c>
    </row>
    <row r="286" spans="1:65" s="13" customFormat="1" x14ac:dyDescent="0.2">
      <c r="B286" s="154"/>
      <c r="D286" s="155" t="s">
        <v>147</v>
      </c>
      <c r="E286" s="156" t="s">
        <v>1</v>
      </c>
      <c r="F286" s="157" t="s">
        <v>167</v>
      </c>
      <c r="H286" s="156" t="s">
        <v>1</v>
      </c>
      <c r="L286" s="154"/>
      <c r="M286" s="158"/>
      <c r="N286" s="159"/>
      <c r="O286" s="159"/>
      <c r="P286" s="159"/>
      <c r="Q286" s="159"/>
      <c r="R286" s="159"/>
      <c r="S286" s="159"/>
      <c r="T286" s="160"/>
      <c r="AT286" s="156" t="s">
        <v>147</v>
      </c>
      <c r="AU286" s="156" t="s">
        <v>83</v>
      </c>
      <c r="AV286" s="13" t="s">
        <v>79</v>
      </c>
      <c r="AW286" s="13" t="s">
        <v>30</v>
      </c>
      <c r="AX286" s="13" t="s">
        <v>74</v>
      </c>
      <c r="AY286" s="156" t="s">
        <v>138</v>
      </c>
    </row>
    <row r="287" spans="1:65" s="14" customFormat="1" x14ac:dyDescent="0.2">
      <c r="B287" s="161"/>
      <c r="D287" s="155" t="s">
        <v>147</v>
      </c>
      <c r="E287" s="162" t="s">
        <v>1</v>
      </c>
      <c r="F287" s="163" t="s">
        <v>286</v>
      </c>
      <c r="H287" s="164">
        <v>54</v>
      </c>
      <c r="L287" s="161"/>
      <c r="M287" s="165"/>
      <c r="N287" s="166"/>
      <c r="O287" s="166"/>
      <c r="P287" s="166"/>
      <c r="Q287" s="166"/>
      <c r="R287" s="166"/>
      <c r="S287" s="166"/>
      <c r="T287" s="167"/>
      <c r="AT287" s="162" t="s">
        <v>147</v>
      </c>
      <c r="AU287" s="162" t="s">
        <v>83</v>
      </c>
      <c r="AV287" s="14" t="s">
        <v>83</v>
      </c>
      <c r="AW287" s="14" t="s">
        <v>30</v>
      </c>
      <c r="AX287" s="14" t="s">
        <v>74</v>
      </c>
      <c r="AY287" s="162" t="s">
        <v>138</v>
      </c>
    </row>
    <row r="288" spans="1:65" s="13" customFormat="1" x14ac:dyDescent="0.2">
      <c r="B288" s="154"/>
      <c r="D288" s="155" t="s">
        <v>147</v>
      </c>
      <c r="E288" s="156" t="s">
        <v>1</v>
      </c>
      <c r="F288" s="157" t="s">
        <v>283</v>
      </c>
      <c r="H288" s="156" t="s">
        <v>1</v>
      </c>
      <c r="L288" s="154"/>
      <c r="M288" s="158"/>
      <c r="N288" s="159"/>
      <c r="O288" s="159"/>
      <c r="P288" s="159"/>
      <c r="Q288" s="159"/>
      <c r="R288" s="159"/>
      <c r="S288" s="159"/>
      <c r="T288" s="160"/>
      <c r="AT288" s="156" t="s">
        <v>147</v>
      </c>
      <c r="AU288" s="156" t="s">
        <v>83</v>
      </c>
      <c r="AV288" s="13" t="s">
        <v>79</v>
      </c>
      <c r="AW288" s="13" t="s">
        <v>30</v>
      </c>
      <c r="AX288" s="13" t="s">
        <v>74</v>
      </c>
      <c r="AY288" s="156" t="s">
        <v>138</v>
      </c>
    </row>
    <row r="289" spans="2:51" s="14" customFormat="1" x14ac:dyDescent="0.2">
      <c r="B289" s="161"/>
      <c r="D289" s="155" t="s">
        <v>147</v>
      </c>
      <c r="E289" s="162" t="s">
        <v>1</v>
      </c>
      <c r="F289" s="163" t="s">
        <v>284</v>
      </c>
      <c r="H289" s="164">
        <v>-3.91</v>
      </c>
      <c r="L289" s="161"/>
      <c r="M289" s="165"/>
      <c r="N289" s="166"/>
      <c r="O289" s="166"/>
      <c r="P289" s="166"/>
      <c r="Q289" s="166"/>
      <c r="R289" s="166"/>
      <c r="S289" s="166"/>
      <c r="T289" s="167"/>
      <c r="AT289" s="162" t="s">
        <v>147</v>
      </c>
      <c r="AU289" s="162" t="s">
        <v>83</v>
      </c>
      <c r="AV289" s="14" t="s">
        <v>83</v>
      </c>
      <c r="AW289" s="14" t="s">
        <v>30</v>
      </c>
      <c r="AX289" s="14" t="s">
        <v>74</v>
      </c>
      <c r="AY289" s="162" t="s">
        <v>138</v>
      </c>
    </row>
    <row r="290" spans="2:51" s="14" customFormat="1" x14ac:dyDescent="0.2">
      <c r="B290" s="161"/>
      <c r="D290" s="155" t="s">
        <v>147</v>
      </c>
      <c r="E290" s="162" t="s">
        <v>1</v>
      </c>
      <c r="F290" s="163" t="s">
        <v>285</v>
      </c>
      <c r="H290" s="164">
        <v>-2.0699999999999998</v>
      </c>
      <c r="L290" s="161"/>
      <c r="M290" s="165"/>
      <c r="N290" s="166"/>
      <c r="O290" s="166"/>
      <c r="P290" s="166"/>
      <c r="Q290" s="166"/>
      <c r="R290" s="166"/>
      <c r="S290" s="166"/>
      <c r="T290" s="167"/>
      <c r="AT290" s="162" t="s">
        <v>147</v>
      </c>
      <c r="AU290" s="162" t="s">
        <v>83</v>
      </c>
      <c r="AV290" s="14" t="s">
        <v>83</v>
      </c>
      <c r="AW290" s="14" t="s">
        <v>30</v>
      </c>
      <c r="AX290" s="14" t="s">
        <v>74</v>
      </c>
      <c r="AY290" s="162" t="s">
        <v>138</v>
      </c>
    </row>
    <row r="291" spans="2:51" s="14" customFormat="1" x14ac:dyDescent="0.2">
      <c r="B291" s="161"/>
      <c r="D291" s="155" t="s">
        <v>147</v>
      </c>
      <c r="E291" s="162" t="s">
        <v>1</v>
      </c>
      <c r="F291" s="163" t="s">
        <v>287</v>
      </c>
      <c r="H291" s="164">
        <v>-1.7729999999999999</v>
      </c>
      <c r="L291" s="161"/>
      <c r="M291" s="165"/>
      <c r="N291" s="166"/>
      <c r="O291" s="166"/>
      <c r="P291" s="166"/>
      <c r="Q291" s="166"/>
      <c r="R291" s="166"/>
      <c r="S291" s="166"/>
      <c r="T291" s="167"/>
      <c r="AT291" s="162" t="s">
        <v>147</v>
      </c>
      <c r="AU291" s="162" t="s">
        <v>83</v>
      </c>
      <c r="AV291" s="14" t="s">
        <v>83</v>
      </c>
      <c r="AW291" s="14" t="s">
        <v>30</v>
      </c>
      <c r="AX291" s="14" t="s">
        <v>74</v>
      </c>
      <c r="AY291" s="162" t="s">
        <v>138</v>
      </c>
    </row>
    <row r="292" spans="2:51" s="16" customFormat="1" x14ac:dyDescent="0.2">
      <c r="B292" s="178"/>
      <c r="D292" s="155" t="s">
        <v>147</v>
      </c>
      <c r="E292" s="179" t="s">
        <v>1</v>
      </c>
      <c r="F292" s="180" t="s">
        <v>165</v>
      </c>
      <c r="H292" s="181">
        <v>46.247</v>
      </c>
      <c r="L292" s="178"/>
      <c r="M292" s="182"/>
      <c r="N292" s="183"/>
      <c r="O292" s="183"/>
      <c r="P292" s="183"/>
      <c r="Q292" s="183"/>
      <c r="R292" s="183"/>
      <c r="S292" s="183"/>
      <c r="T292" s="184"/>
      <c r="AT292" s="179" t="s">
        <v>147</v>
      </c>
      <c r="AU292" s="179" t="s">
        <v>83</v>
      </c>
      <c r="AV292" s="16" t="s">
        <v>159</v>
      </c>
      <c r="AW292" s="16" t="s">
        <v>30</v>
      </c>
      <c r="AX292" s="16" t="s">
        <v>74</v>
      </c>
      <c r="AY292" s="179" t="s">
        <v>138</v>
      </c>
    </row>
    <row r="293" spans="2:51" s="13" customFormat="1" x14ac:dyDescent="0.2">
      <c r="B293" s="154"/>
      <c r="D293" s="155" t="s">
        <v>147</v>
      </c>
      <c r="E293" s="156" t="s">
        <v>1</v>
      </c>
      <c r="F293" s="157" t="s">
        <v>288</v>
      </c>
      <c r="H293" s="156" t="s">
        <v>1</v>
      </c>
      <c r="L293" s="154"/>
      <c r="M293" s="158"/>
      <c r="N293" s="159"/>
      <c r="O293" s="159"/>
      <c r="P293" s="159"/>
      <c r="Q293" s="159"/>
      <c r="R293" s="159"/>
      <c r="S293" s="159"/>
      <c r="T293" s="160"/>
      <c r="AT293" s="156" t="s">
        <v>147</v>
      </c>
      <c r="AU293" s="156" t="s">
        <v>83</v>
      </c>
      <c r="AV293" s="13" t="s">
        <v>79</v>
      </c>
      <c r="AW293" s="13" t="s">
        <v>30</v>
      </c>
      <c r="AX293" s="13" t="s">
        <v>74</v>
      </c>
      <c r="AY293" s="156" t="s">
        <v>138</v>
      </c>
    </row>
    <row r="294" spans="2:51" s="14" customFormat="1" x14ac:dyDescent="0.2">
      <c r="B294" s="161"/>
      <c r="D294" s="155" t="s">
        <v>147</v>
      </c>
      <c r="E294" s="162" t="s">
        <v>1</v>
      </c>
      <c r="F294" s="163" t="s">
        <v>289</v>
      </c>
      <c r="H294" s="164">
        <v>41.472000000000001</v>
      </c>
      <c r="L294" s="161"/>
      <c r="M294" s="165"/>
      <c r="N294" s="166"/>
      <c r="O294" s="166"/>
      <c r="P294" s="166"/>
      <c r="Q294" s="166"/>
      <c r="R294" s="166"/>
      <c r="S294" s="166"/>
      <c r="T294" s="167"/>
      <c r="AT294" s="162" t="s">
        <v>147</v>
      </c>
      <c r="AU294" s="162" t="s">
        <v>83</v>
      </c>
      <c r="AV294" s="14" t="s">
        <v>83</v>
      </c>
      <c r="AW294" s="14" t="s">
        <v>30</v>
      </c>
      <c r="AX294" s="14" t="s">
        <v>74</v>
      </c>
      <c r="AY294" s="162" t="s">
        <v>138</v>
      </c>
    </row>
    <row r="295" spans="2:51" s="13" customFormat="1" x14ac:dyDescent="0.2">
      <c r="B295" s="154"/>
      <c r="D295" s="155" t="s">
        <v>147</v>
      </c>
      <c r="E295" s="156" t="s">
        <v>1</v>
      </c>
      <c r="F295" s="157" t="s">
        <v>283</v>
      </c>
      <c r="H295" s="156" t="s">
        <v>1</v>
      </c>
      <c r="L295" s="154"/>
      <c r="M295" s="158"/>
      <c r="N295" s="159"/>
      <c r="O295" s="159"/>
      <c r="P295" s="159"/>
      <c r="Q295" s="159"/>
      <c r="R295" s="159"/>
      <c r="S295" s="159"/>
      <c r="T295" s="160"/>
      <c r="AT295" s="156" t="s">
        <v>147</v>
      </c>
      <c r="AU295" s="156" t="s">
        <v>83</v>
      </c>
      <c r="AV295" s="13" t="s">
        <v>79</v>
      </c>
      <c r="AW295" s="13" t="s">
        <v>30</v>
      </c>
      <c r="AX295" s="13" t="s">
        <v>74</v>
      </c>
      <c r="AY295" s="156" t="s">
        <v>138</v>
      </c>
    </row>
    <row r="296" spans="2:51" s="14" customFormat="1" x14ac:dyDescent="0.2">
      <c r="B296" s="161"/>
      <c r="D296" s="155" t="s">
        <v>147</v>
      </c>
      <c r="E296" s="162" t="s">
        <v>1</v>
      </c>
      <c r="F296" s="163" t="s">
        <v>292</v>
      </c>
      <c r="H296" s="164">
        <v>-0.70199999999999996</v>
      </c>
      <c r="L296" s="161"/>
      <c r="M296" s="165"/>
      <c r="N296" s="166"/>
      <c r="O296" s="166"/>
      <c r="P296" s="166"/>
      <c r="Q296" s="166"/>
      <c r="R296" s="166"/>
      <c r="S296" s="166"/>
      <c r="T296" s="167"/>
      <c r="AT296" s="162" t="s">
        <v>147</v>
      </c>
      <c r="AU296" s="162" t="s">
        <v>83</v>
      </c>
      <c r="AV296" s="14" t="s">
        <v>83</v>
      </c>
      <c r="AW296" s="14" t="s">
        <v>30</v>
      </c>
      <c r="AX296" s="14" t="s">
        <v>74</v>
      </c>
      <c r="AY296" s="162" t="s">
        <v>138</v>
      </c>
    </row>
    <row r="297" spans="2:51" s="14" customFormat="1" x14ac:dyDescent="0.2">
      <c r="B297" s="161"/>
      <c r="D297" s="155" t="s">
        <v>147</v>
      </c>
      <c r="E297" s="162" t="s">
        <v>1</v>
      </c>
      <c r="F297" s="163" t="s">
        <v>287</v>
      </c>
      <c r="H297" s="164">
        <v>-1.7729999999999999</v>
      </c>
      <c r="L297" s="161"/>
      <c r="M297" s="165"/>
      <c r="N297" s="166"/>
      <c r="O297" s="166"/>
      <c r="P297" s="166"/>
      <c r="Q297" s="166"/>
      <c r="R297" s="166"/>
      <c r="S297" s="166"/>
      <c r="T297" s="167"/>
      <c r="AT297" s="162" t="s">
        <v>147</v>
      </c>
      <c r="AU297" s="162" t="s">
        <v>83</v>
      </c>
      <c r="AV297" s="14" t="s">
        <v>83</v>
      </c>
      <c r="AW297" s="14" t="s">
        <v>30</v>
      </c>
      <c r="AX297" s="14" t="s">
        <v>74</v>
      </c>
      <c r="AY297" s="162" t="s">
        <v>138</v>
      </c>
    </row>
    <row r="298" spans="2:51" s="16" customFormat="1" x14ac:dyDescent="0.2">
      <c r="B298" s="178"/>
      <c r="D298" s="155" t="s">
        <v>147</v>
      </c>
      <c r="E298" s="179" t="s">
        <v>1</v>
      </c>
      <c r="F298" s="180" t="s">
        <v>165</v>
      </c>
      <c r="H298" s="181">
        <v>38.997</v>
      </c>
      <c r="L298" s="178"/>
      <c r="M298" s="182"/>
      <c r="N298" s="183"/>
      <c r="O298" s="183"/>
      <c r="P298" s="183"/>
      <c r="Q298" s="183"/>
      <c r="R298" s="183"/>
      <c r="S298" s="183"/>
      <c r="T298" s="184"/>
      <c r="AT298" s="179" t="s">
        <v>147</v>
      </c>
      <c r="AU298" s="179" t="s">
        <v>83</v>
      </c>
      <c r="AV298" s="16" t="s">
        <v>159</v>
      </c>
      <c r="AW298" s="16" t="s">
        <v>30</v>
      </c>
      <c r="AX298" s="16" t="s">
        <v>74</v>
      </c>
      <c r="AY298" s="179" t="s">
        <v>138</v>
      </c>
    </row>
    <row r="299" spans="2:51" s="13" customFormat="1" x14ac:dyDescent="0.2">
      <c r="B299" s="154"/>
      <c r="D299" s="155" t="s">
        <v>147</v>
      </c>
      <c r="E299" s="156" t="s">
        <v>1</v>
      </c>
      <c r="F299" s="157" t="s">
        <v>293</v>
      </c>
      <c r="H299" s="156" t="s">
        <v>1</v>
      </c>
      <c r="L299" s="154"/>
      <c r="M299" s="158"/>
      <c r="N299" s="159"/>
      <c r="O299" s="159"/>
      <c r="P299" s="159"/>
      <c r="Q299" s="159"/>
      <c r="R299" s="159"/>
      <c r="S299" s="159"/>
      <c r="T299" s="160"/>
      <c r="AT299" s="156" t="s">
        <v>147</v>
      </c>
      <c r="AU299" s="156" t="s">
        <v>83</v>
      </c>
      <c r="AV299" s="13" t="s">
        <v>79</v>
      </c>
      <c r="AW299" s="13" t="s">
        <v>30</v>
      </c>
      <c r="AX299" s="13" t="s">
        <v>74</v>
      </c>
      <c r="AY299" s="156" t="s">
        <v>138</v>
      </c>
    </row>
    <row r="300" spans="2:51" s="14" customFormat="1" x14ac:dyDescent="0.2">
      <c r="B300" s="161"/>
      <c r="D300" s="155" t="s">
        <v>147</v>
      </c>
      <c r="E300" s="162" t="s">
        <v>1</v>
      </c>
      <c r="F300" s="163" t="s">
        <v>294</v>
      </c>
      <c r="H300" s="164">
        <v>25.143000000000001</v>
      </c>
      <c r="L300" s="161"/>
      <c r="M300" s="165"/>
      <c r="N300" s="166"/>
      <c r="O300" s="166"/>
      <c r="P300" s="166"/>
      <c r="Q300" s="166"/>
      <c r="R300" s="166"/>
      <c r="S300" s="166"/>
      <c r="T300" s="167"/>
      <c r="AT300" s="162" t="s">
        <v>147</v>
      </c>
      <c r="AU300" s="162" t="s">
        <v>83</v>
      </c>
      <c r="AV300" s="14" t="s">
        <v>83</v>
      </c>
      <c r="AW300" s="14" t="s">
        <v>30</v>
      </c>
      <c r="AX300" s="14" t="s">
        <v>74</v>
      </c>
      <c r="AY300" s="162" t="s">
        <v>138</v>
      </c>
    </row>
    <row r="301" spans="2:51" s="13" customFormat="1" x14ac:dyDescent="0.2">
      <c r="B301" s="154"/>
      <c r="D301" s="155" t="s">
        <v>147</v>
      </c>
      <c r="E301" s="156" t="s">
        <v>1</v>
      </c>
      <c r="F301" s="157" t="s">
        <v>283</v>
      </c>
      <c r="H301" s="156" t="s">
        <v>1</v>
      </c>
      <c r="L301" s="154"/>
      <c r="M301" s="158"/>
      <c r="N301" s="159"/>
      <c r="O301" s="159"/>
      <c r="P301" s="159"/>
      <c r="Q301" s="159"/>
      <c r="R301" s="159"/>
      <c r="S301" s="159"/>
      <c r="T301" s="160"/>
      <c r="AT301" s="156" t="s">
        <v>147</v>
      </c>
      <c r="AU301" s="156" t="s">
        <v>83</v>
      </c>
      <c r="AV301" s="13" t="s">
        <v>79</v>
      </c>
      <c r="AW301" s="13" t="s">
        <v>30</v>
      </c>
      <c r="AX301" s="13" t="s">
        <v>74</v>
      </c>
      <c r="AY301" s="156" t="s">
        <v>138</v>
      </c>
    </row>
    <row r="302" spans="2:51" s="14" customFormat="1" x14ac:dyDescent="0.2">
      <c r="B302" s="161"/>
      <c r="D302" s="155" t="s">
        <v>147</v>
      </c>
      <c r="E302" s="162" t="s">
        <v>1</v>
      </c>
      <c r="F302" s="163" t="s">
        <v>295</v>
      </c>
      <c r="H302" s="164">
        <v>-5.75</v>
      </c>
      <c r="L302" s="161"/>
      <c r="M302" s="165"/>
      <c r="N302" s="166"/>
      <c r="O302" s="166"/>
      <c r="P302" s="166"/>
      <c r="Q302" s="166"/>
      <c r="R302" s="166"/>
      <c r="S302" s="166"/>
      <c r="T302" s="167"/>
      <c r="AT302" s="162" t="s">
        <v>147</v>
      </c>
      <c r="AU302" s="162" t="s">
        <v>83</v>
      </c>
      <c r="AV302" s="14" t="s">
        <v>83</v>
      </c>
      <c r="AW302" s="14" t="s">
        <v>30</v>
      </c>
      <c r="AX302" s="14" t="s">
        <v>74</v>
      </c>
      <c r="AY302" s="162" t="s">
        <v>138</v>
      </c>
    </row>
    <row r="303" spans="2:51" s="16" customFormat="1" x14ac:dyDescent="0.2">
      <c r="B303" s="178"/>
      <c r="D303" s="155" t="s">
        <v>147</v>
      </c>
      <c r="E303" s="179" t="s">
        <v>1</v>
      </c>
      <c r="F303" s="180" t="s">
        <v>165</v>
      </c>
      <c r="H303" s="181">
        <v>19.393000000000001</v>
      </c>
      <c r="L303" s="178"/>
      <c r="M303" s="182"/>
      <c r="N303" s="183"/>
      <c r="O303" s="183"/>
      <c r="P303" s="183"/>
      <c r="Q303" s="183"/>
      <c r="R303" s="183"/>
      <c r="S303" s="183"/>
      <c r="T303" s="184"/>
      <c r="AT303" s="179" t="s">
        <v>147</v>
      </c>
      <c r="AU303" s="179" t="s">
        <v>83</v>
      </c>
      <c r="AV303" s="16" t="s">
        <v>159</v>
      </c>
      <c r="AW303" s="16" t="s">
        <v>30</v>
      </c>
      <c r="AX303" s="16" t="s">
        <v>74</v>
      </c>
      <c r="AY303" s="179" t="s">
        <v>138</v>
      </c>
    </row>
    <row r="304" spans="2:51" s="15" customFormat="1" x14ac:dyDescent="0.2">
      <c r="B304" s="168"/>
      <c r="D304" s="155" t="s">
        <v>147</v>
      </c>
      <c r="E304" s="169" t="s">
        <v>1</v>
      </c>
      <c r="F304" s="170" t="s">
        <v>153</v>
      </c>
      <c r="H304" s="171">
        <v>159.857</v>
      </c>
      <c r="L304" s="168"/>
      <c r="M304" s="172"/>
      <c r="N304" s="173"/>
      <c r="O304" s="173"/>
      <c r="P304" s="173"/>
      <c r="Q304" s="173"/>
      <c r="R304" s="173"/>
      <c r="S304" s="173"/>
      <c r="T304" s="174"/>
      <c r="AT304" s="169" t="s">
        <v>147</v>
      </c>
      <c r="AU304" s="169" t="s">
        <v>83</v>
      </c>
      <c r="AV304" s="15" t="s">
        <v>145</v>
      </c>
      <c r="AW304" s="15" t="s">
        <v>30</v>
      </c>
      <c r="AX304" s="15" t="s">
        <v>79</v>
      </c>
      <c r="AY304" s="169" t="s">
        <v>138</v>
      </c>
    </row>
    <row r="305" spans="1:65" s="2" customFormat="1" ht="21.75" customHeight="1" x14ac:dyDescent="0.2">
      <c r="A305" s="30"/>
      <c r="B305" s="141"/>
      <c r="C305" s="142">
        <v>26</v>
      </c>
      <c r="D305" s="142" t="s">
        <v>140</v>
      </c>
      <c r="E305" s="143" t="s">
        <v>306</v>
      </c>
      <c r="F305" s="144" t="s">
        <v>307</v>
      </c>
      <c r="G305" s="145" t="s">
        <v>143</v>
      </c>
      <c r="H305" s="146">
        <v>12.691000000000001</v>
      </c>
      <c r="I305" s="147"/>
      <c r="J305" s="147">
        <f>ROUND(I305*H305,2)</f>
        <v>0</v>
      </c>
      <c r="K305" s="144" t="s">
        <v>144</v>
      </c>
      <c r="L305" s="31"/>
      <c r="M305" s="148" t="s">
        <v>1</v>
      </c>
      <c r="N305" s="149" t="s">
        <v>39</v>
      </c>
      <c r="O305" s="150">
        <v>1.355</v>
      </c>
      <c r="P305" s="150">
        <f>O305*H305</f>
        <v>17.196305000000002</v>
      </c>
      <c r="Q305" s="150">
        <v>3.3579999999999999E-2</v>
      </c>
      <c r="R305" s="150">
        <f>Q305*H305</f>
        <v>0.42616377999999999</v>
      </c>
      <c r="S305" s="150">
        <v>0</v>
      </c>
      <c r="T305" s="151">
        <f>S305*H305</f>
        <v>0</v>
      </c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R305" s="152" t="s">
        <v>145</v>
      </c>
      <c r="AT305" s="152" t="s">
        <v>140</v>
      </c>
      <c r="AU305" s="152" t="s">
        <v>83</v>
      </c>
      <c r="AY305" s="18" t="s">
        <v>138</v>
      </c>
      <c r="BE305" s="153">
        <f>IF(N305="základní",J305,0)</f>
        <v>0</v>
      </c>
      <c r="BF305" s="153">
        <f>IF(N305="snížená",J305,0)</f>
        <v>0</v>
      </c>
      <c r="BG305" s="153">
        <f>IF(N305="zákl. přenesená",J305,0)</f>
        <v>0</v>
      </c>
      <c r="BH305" s="153">
        <f>IF(N305="sníž. přenesená",J305,0)</f>
        <v>0</v>
      </c>
      <c r="BI305" s="153">
        <f>IF(N305="nulová",J305,0)</f>
        <v>0</v>
      </c>
      <c r="BJ305" s="18" t="s">
        <v>79</v>
      </c>
      <c r="BK305" s="153">
        <f>ROUND(I305*H305,2)</f>
        <v>0</v>
      </c>
      <c r="BL305" s="18" t="s">
        <v>145</v>
      </c>
      <c r="BM305" s="152" t="s">
        <v>308</v>
      </c>
    </row>
    <row r="306" spans="1:65" s="13" customFormat="1" x14ac:dyDescent="0.2">
      <c r="B306" s="154"/>
      <c r="D306" s="155" t="s">
        <v>147</v>
      </c>
      <c r="E306" s="156" t="s">
        <v>1</v>
      </c>
      <c r="F306" s="157" t="s">
        <v>166</v>
      </c>
      <c r="H306" s="156" t="s">
        <v>1</v>
      </c>
      <c r="L306" s="154"/>
      <c r="M306" s="158"/>
      <c r="N306" s="159"/>
      <c r="O306" s="159"/>
      <c r="P306" s="159"/>
      <c r="Q306" s="159"/>
      <c r="R306" s="159"/>
      <c r="S306" s="159"/>
      <c r="T306" s="160"/>
      <c r="AT306" s="156" t="s">
        <v>147</v>
      </c>
      <c r="AU306" s="156" t="s">
        <v>83</v>
      </c>
      <c r="AV306" s="13" t="s">
        <v>79</v>
      </c>
      <c r="AW306" s="13" t="s">
        <v>30</v>
      </c>
      <c r="AX306" s="13" t="s">
        <v>74</v>
      </c>
      <c r="AY306" s="156" t="s">
        <v>138</v>
      </c>
    </row>
    <row r="307" spans="1:65" s="14" customFormat="1" x14ac:dyDescent="0.2">
      <c r="B307" s="161"/>
      <c r="D307" s="155" t="s">
        <v>147</v>
      </c>
      <c r="E307" s="162" t="s">
        <v>1</v>
      </c>
      <c r="F307" s="163" t="s">
        <v>281</v>
      </c>
      <c r="H307" s="164">
        <v>2.5430000000000001</v>
      </c>
      <c r="L307" s="161"/>
      <c r="M307" s="165"/>
      <c r="N307" s="166"/>
      <c r="O307" s="166"/>
      <c r="P307" s="166"/>
      <c r="Q307" s="166"/>
      <c r="R307" s="166"/>
      <c r="S307" s="166"/>
      <c r="T307" s="167"/>
      <c r="AT307" s="162" t="s">
        <v>147</v>
      </c>
      <c r="AU307" s="162" t="s">
        <v>83</v>
      </c>
      <c r="AV307" s="14" t="s">
        <v>83</v>
      </c>
      <c r="AW307" s="14" t="s">
        <v>30</v>
      </c>
      <c r="AX307" s="14" t="s">
        <v>74</v>
      </c>
      <c r="AY307" s="162" t="s">
        <v>138</v>
      </c>
    </row>
    <row r="308" spans="1:65" s="14" customFormat="1" x14ac:dyDescent="0.2">
      <c r="B308" s="161"/>
      <c r="D308" s="155" t="s">
        <v>147</v>
      </c>
      <c r="E308" s="162" t="s">
        <v>1</v>
      </c>
      <c r="F308" s="163" t="s">
        <v>282</v>
      </c>
      <c r="H308" s="164">
        <v>2.73</v>
      </c>
      <c r="L308" s="161"/>
      <c r="M308" s="165"/>
      <c r="N308" s="166"/>
      <c r="O308" s="166"/>
      <c r="P308" s="166"/>
      <c r="Q308" s="166"/>
      <c r="R308" s="166"/>
      <c r="S308" s="166"/>
      <c r="T308" s="167"/>
      <c r="AT308" s="162" t="s">
        <v>147</v>
      </c>
      <c r="AU308" s="162" t="s">
        <v>83</v>
      </c>
      <c r="AV308" s="14" t="s">
        <v>83</v>
      </c>
      <c r="AW308" s="14" t="s">
        <v>30</v>
      </c>
      <c r="AX308" s="14" t="s">
        <v>74</v>
      </c>
      <c r="AY308" s="162" t="s">
        <v>138</v>
      </c>
    </row>
    <row r="309" spans="1:65" s="16" customFormat="1" x14ac:dyDescent="0.2">
      <c r="B309" s="178"/>
      <c r="D309" s="155" t="s">
        <v>147</v>
      </c>
      <c r="E309" s="179" t="s">
        <v>1</v>
      </c>
      <c r="F309" s="180" t="s">
        <v>165</v>
      </c>
      <c r="H309" s="181">
        <v>5.2729999999999997</v>
      </c>
      <c r="L309" s="178"/>
      <c r="M309" s="182"/>
      <c r="N309" s="183"/>
      <c r="O309" s="183"/>
      <c r="P309" s="183"/>
      <c r="Q309" s="183"/>
      <c r="R309" s="183"/>
      <c r="S309" s="183"/>
      <c r="T309" s="184"/>
      <c r="AT309" s="179" t="s">
        <v>147</v>
      </c>
      <c r="AU309" s="179" t="s">
        <v>83</v>
      </c>
      <c r="AV309" s="16" t="s">
        <v>159</v>
      </c>
      <c r="AW309" s="16" t="s">
        <v>30</v>
      </c>
      <c r="AX309" s="16" t="s">
        <v>74</v>
      </c>
      <c r="AY309" s="179" t="s">
        <v>138</v>
      </c>
    </row>
    <row r="310" spans="1:65" s="13" customFormat="1" x14ac:dyDescent="0.2">
      <c r="B310" s="154"/>
      <c r="D310" s="155" t="s">
        <v>147</v>
      </c>
      <c r="E310" s="156" t="s">
        <v>1</v>
      </c>
      <c r="F310" s="157" t="s">
        <v>167</v>
      </c>
      <c r="H310" s="156" t="s">
        <v>1</v>
      </c>
      <c r="L310" s="154"/>
      <c r="M310" s="158"/>
      <c r="N310" s="159"/>
      <c r="O310" s="159"/>
      <c r="P310" s="159"/>
      <c r="Q310" s="159"/>
      <c r="R310" s="159"/>
      <c r="S310" s="159"/>
      <c r="T310" s="160"/>
      <c r="AT310" s="156" t="s">
        <v>147</v>
      </c>
      <c r="AU310" s="156" t="s">
        <v>83</v>
      </c>
      <c r="AV310" s="13" t="s">
        <v>79</v>
      </c>
      <c r="AW310" s="13" t="s">
        <v>30</v>
      </c>
      <c r="AX310" s="13" t="s">
        <v>74</v>
      </c>
      <c r="AY310" s="156" t="s">
        <v>138</v>
      </c>
    </row>
    <row r="311" spans="1:65" s="14" customFormat="1" x14ac:dyDescent="0.2">
      <c r="B311" s="161"/>
      <c r="D311" s="155" t="s">
        <v>147</v>
      </c>
      <c r="E311" s="162" t="s">
        <v>1</v>
      </c>
      <c r="F311" s="163" t="s">
        <v>282</v>
      </c>
      <c r="H311" s="164">
        <v>2.73</v>
      </c>
      <c r="L311" s="161"/>
      <c r="M311" s="165"/>
      <c r="N311" s="166"/>
      <c r="O311" s="166"/>
      <c r="P311" s="166"/>
      <c r="Q311" s="166"/>
      <c r="R311" s="166"/>
      <c r="S311" s="166"/>
      <c r="T311" s="167"/>
      <c r="AT311" s="162" t="s">
        <v>147</v>
      </c>
      <c r="AU311" s="162" t="s">
        <v>83</v>
      </c>
      <c r="AV311" s="14" t="s">
        <v>83</v>
      </c>
      <c r="AW311" s="14" t="s">
        <v>30</v>
      </c>
      <c r="AX311" s="14" t="s">
        <v>74</v>
      </c>
      <c r="AY311" s="162" t="s">
        <v>138</v>
      </c>
    </row>
    <row r="312" spans="1:65" s="16" customFormat="1" x14ac:dyDescent="0.2">
      <c r="B312" s="178"/>
      <c r="D312" s="155" t="s">
        <v>147</v>
      </c>
      <c r="E312" s="179" t="s">
        <v>1</v>
      </c>
      <c r="F312" s="180" t="s">
        <v>165</v>
      </c>
      <c r="H312" s="181">
        <v>2.73</v>
      </c>
      <c r="L312" s="178"/>
      <c r="M312" s="182"/>
      <c r="N312" s="183"/>
      <c r="O312" s="183"/>
      <c r="P312" s="183"/>
      <c r="Q312" s="183"/>
      <c r="R312" s="183"/>
      <c r="S312" s="183"/>
      <c r="T312" s="184"/>
      <c r="AT312" s="179" t="s">
        <v>147</v>
      </c>
      <c r="AU312" s="179" t="s">
        <v>83</v>
      </c>
      <c r="AV312" s="16" t="s">
        <v>159</v>
      </c>
      <c r="AW312" s="16" t="s">
        <v>30</v>
      </c>
      <c r="AX312" s="16" t="s">
        <v>74</v>
      </c>
      <c r="AY312" s="179" t="s">
        <v>138</v>
      </c>
    </row>
    <row r="313" spans="1:65" s="13" customFormat="1" x14ac:dyDescent="0.2">
      <c r="B313" s="154"/>
      <c r="D313" s="155" t="s">
        <v>147</v>
      </c>
      <c r="E313" s="156" t="s">
        <v>1</v>
      </c>
      <c r="F313" s="157" t="s">
        <v>288</v>
      </c>
      <c r="H313" s="156" t="s">
        <v>1</v>
      </c>
      <c r="L313" s="154"/>
      <c r="M313" s="158"/>
      <c r="N313" s="159"/>
      <c r="O313" s="159"/>
      <c r="P313" s="159"/>
      <c r="Q313" s="159"/>
      <c r="R313" s="159"/>
      <c r="S313" s="159"/>
      <c r="T313" s="160"/>
      <c r="AT313" s="156" t="s">
        <v>147</v>
      </c>
      <c r="AU313" s="156" t="s">
        <v>83</v>
      </c>
      <c r="AV313" s="13" t="s">
        <v>79</v>
      </c>
      <c r="AW313" s="13" t="s">
        <v>30</v>
      </c>
      <c r="AX313" s="13" t="s">
        <v>74</v>
      </c>
      <c r="AY313" s="156" t="s">
        <v>138</v>
      </c>
    </row>
    <row r="314" spans="1:65" s="14" customFormat="1" x14ac:dyDescent="0.2">
      <c r="B314" s="161"/>
      <c r="D314" s="155" t="s">
        <v>147</v>
      </c>
      <c r="E314" s="162" t="s">
        <v>1</v>
      </c>
      <c r="F314" s="163" t="s">
        <v>290</v>
      </c>
      <c r="H314" s="164">
        <v>0.88200000000000001</v>
      </c>
      <c r="L314" s="161"/>
      <c r="M314" s="165"/>
      <c r="N314" s="166"/>
      <c r="O314" s="166"/>
      <c r="P314" s="166"/>
      <c r="Q314" s="166"/>
      <c r="R314" s="166"/>
      <c r="S314" s="166"/>
      <c r="T314" s="167"/>
      <c r="AT314" s="162" t="s">
        <v>147</v>
      </c>
      <c r="AU314" s="162" t="s">
        <v>83</v>
      </c>
      <c r="AV314" s="14" t="s">
        <v>83</v>
      </c>
      <c r="AW314" s="14" t="s">
        <v>30</v>
      </c>
      <c r="AX314" s="14" t="s">
        <v>74</v>
      </c>
      <c r="AY314" s="162" t="s">
        <v>138</v>
      </c>
    </row>
    <row r="315" spans="1:65" s="14" customFormat="1" x14ac:dyDescent="0.2">
      <c r="B315" s="161"/>
      <c r="D315" s="155" t="s">
        <v>147</v>
      </c>
      <c r="E315" s="162" t="s">
        <v>1</v>
      </c>
      <c r="F315" s="163" t="s">
        <v>291</v>
      </c>
      <c r="H315" s="164">
        <v>1.2629999999999999</v>
      </c>
      <c r="L315" s="161"/>
      <c r="M315" s="165"/>
      <c r="N315" s="166"/>
      <c r="O315" s="166"/>
      <c r="P315" s="166"/>
      <c r="Q315" s="166"/>
      <c r="R315" s="166"/>
      <c r="S315" s="166"/>
      <c r="T315" s="167"/>
      <c r="AT315" s="162" t="s">
        <v>147</v>
      </c>
      <c r="AU315" s="162" t="s">
        <v>83</v>
      </c>
      <c r="AV315" s="14" t="s">
        <v>83</v>
      </c>
      <c r="AW315" s="14" t="s">
        <v>30</v>
      </c>
      <c r="AX315" s="14" t="s">
        <v>74</v>
      </c>
      <c r="AY315" s="162" t="s">
        <v>138</v>
      </c>
    </row>
    <row r="316" spans="1:65" s="16" customFormat="1" x14ac:dyDescent="0.2">
      <c r="B316" s="178"/>
      <c r="D316" s="155" t="s">
        <v>147</v>
      </c>
      <c r="E316" s="179" t="s">
        <v>1</v>
      </c>
      <c r="F316" s="180" t="s">
        <v>165</v>
      </c>
      <c r="H316" s="181">
        <v>2.145</v>
      </c>
      <c r="L316" s="178"/>
      <c r="M316" s="182"/>
      <c r="N316" s="183"/>
      <c r="O316" s="183"/>
      <c r="P316" s="183"/>
      <c r="Q316" s="183"/>
      <c r="R316" s="183"/>
      <c r="S316" s="183"/>
      <c r="T316" s="184"/>
      <c r="AT316" s="179" t="s">
        <v>147</v>
      </c>
      <c r="AU316" s="179" t="s">
        <v>83</v>
      </c>
      <c r="AV316" s="16" t="s">
        <v>159</v>
      </c>
      <c r="AW316" s="16" t="s">
        <v>30</v>
      </c>
      <c r="AX316" s="16" t="s">
        <v>74</v>
      </c>
      <c r="AY316" s="179" t="s">
        <v>138</v>
      </c>
    </row>
    <row r="317" spans="1:65" s="13" customFormat="1" x14ac:dyDescent="0.2">
      <c r="B317" s="154"/>
      <c r="D317" s="155" t="s">
        <v>147</v>
      </c>
      <c r="E317" s="156" t="s">
        <v>1</v>
      </c>
      <c r="F317" s="157" t="s">
        <v>293</v>
      </c>
      <c r="H317" s="156" t="s">
        <v>1</v>
      </c>
      <c r="L317" s="154"/>
      <c r="M317" s="158"/>
      <c r="N317" s="159"/>
      <c r="O317" s="159"/>
      <c r="P317" s="159"/>
      <c r="Q317" s="159"/>
      <c r="R317" s="159"/>
      <c r="S317" s="159"/>
      <c r="T317" s="160"/>
      <c r="AT317" s="156" t="s">
        <v>147</v>
      </c>
      <c r="AU317" s="156" t="s">
        <v>83</v>
      </c>
      <c r="AV317" s="13" t="s">
        <v>79</v>
      </c>
      <c r="AW317" s="13" t="s">
        <v>30</v>
      </c>
      <c r="AX317" s="13" t="s">
        <v>74</v>
      </c>
      <c r="AY317" s="156" t="s">
        <v>138</v>
      </c>
    </row>
    <row r="318" spans="1:65" s="14" customFormat="1" x14ac:dyDescent="0.2">
      <c r="B318" s="161"/>
      <c r="D318" s="155" t="s">
        <v>147</v>
      </c>
      <c r="E318" s="162" t="s">
        <v>1</v>
      </c>
      <c r="F318" s="163" t="s">
        <v>281</v>
      </c>
      <c r="H318" s="164">
        <v>2.5430000000000001</v>
      </c>
      <c r="L318" s="161"/>
      <c r="M318" s="165"/>
      <c r="N318" s="166"/>
      <c r="O318" s="166"/>
      <c r="P318" s="166"/>
      <c r="Q318" s="166"/>
      <c r="R318" s="166"/>
      <c r="S318" s="166"/>
      <c r="T318" s="167"/>
      <c r="AT318" s="162" t="s">
        <v>147</v>
      </c>
      <c r="AU318" s="162" t="s">
        <v>83</v>
      </c>
      <c r="AV318" s="14" t="s">
        <v>83</v>
      </c>
      <c r="AW318" s="14" t="s">
        <v>30</v>
      </c>
      <c r="AX318" s="14" t="s">
        <v>74</v>
      </c>
      <c r="AY318" s="162" t="s">
        <v>138</v>
      </c>
    </row>
    <row r="319" spans="1:65" s="16" customFormat="1" x14ac:dyDescent="0.2">
      <c r="B319" s="178"/>
      <c r="D319" s="155" t="s">
        <v>147</v>
      </c>
      <c r="E319" s="179" t="s">
        <v>1</v>
      </c>
      <c r="F319" s="180" t="s">
        <v>165</v>
      </c>
      <c r="H319" s="181">
        <v>2.5430000000000001</v>
      </c>
      <c r="L319" s="178"/>
      <c r="M319" s="182"/>
      <c r="N319" s="183"/>
      <c r="O319" s="183"/>
      <c r="P319" s="183"/>
      <c r="Q319" s="183"/>
      <c r="R319" s="183"/>
      <c r="S319" s="183"/>
      <c r="T319" s="184"/>
      <c r="AT319" s="179" t="s">
        <v>147</v>
      </c>
      <c r="AU319" s="179" t="s">
        <v>83</v>
      </c>
      <c r="AV319" s="16" t="s">
        <v>159</v>
      </c>
      <c r="AW319" s="16" t="s">
        <v>30</v>
      </c>
      <c r="AX319" s="16" t="s">
        <v>74</v>
      </c>
      <c r="AY319" s="179" t="s">
        <v>138</v>
      </c>
    </row>
    <row r="320" spans="1:65" s="15" customFormat="1" x14ac:dyDescent="0.2">
      <c r="B320" s="168"/>
      <c r="D320" s="155" t="s">
        <v>147</v>
      </c>
      <c r="E320" s="169" t="s">
        <v>1</v>
      </c>
      <c r="F320" s="170" t="s">
        <v>153</v>
      </c>
      <c r="H320" s="171">
        <v>12.691000000000001</v>
      </c>
      <c r="L320" s="168"/>
      <c r="M320" s="172"/>
      <c r="N320" s="173"/>
      <c r="O320" s="173"/>
      <c r="P320" s="173"/>
      <c r="Q320" s="173"/>
      <c r="R320" s="173"/>
      <c r="S320" s="173"/>
      <c r="T320" s="174"/>
      <c r="AT320" s="169" t="s">
        <v>147</v>
      </c>
      <c r="AU320" s="169" t="s">
        <v>83</v>
      </c>
      <c r="AV320" s="15" t="s">
        <v>145</v>
      </c>
      <c r="AW320" s="15" t="s">
        <v>30</v>
      </c>
      <c r="AX320" s="15" t="s">
        <v>79</v>
      </c>
      <c r="AY320" s="169" t="s">
        <v>138</v>
      </c>
    </row>
    <row r="321" spans="1:65" s="2" customFormat="1" ht="21.75" customHeight="1" x14ac:dyDescent="0.2">
      <c r="A321" s="30"/>
      <c r="B321" s="141"/>
      <c r="C321" s="142">
        <v>27</v>
      </c>
      <c r="D321" s="142" t="s">
        <v>140</v>
      </c>
      <c r="E321" s="143" t="s">
        <v>309</v>
      </c>
      <c r="F321" s="144" t="s">
        <v>310</v>
      </c>
      <c r="G321" s="145" t="s">
        <v>143</v>
      </c>
      <c r="H321" s="146">
        <v>9.2189999999999994</v>
      </c>
      <c r="I321" s="147"/>
      <c r="J321" s="147">
        <f>ROUND(I321*H321,2)</f>
        <v>0</v>
      </c>
      <c r="K321" s="144" t="s">
        <v>144</v>
      </c>
      <c r="L321" s="31"/>
      <c r="M321" s="148" t="s">
        <v>1</v>
      </c>
      <c r="N321" s="149" t="s">
        <v>39</v>
      </c>
      <c r="O321" s="150">
        <v>1.238</v>
      </c>
      <c r="P321" s="150">
        <f>O321*H321</f>
        <v>11.413122</v>
      </c>
      <c r="Q321" s="150">
        <v>2.9700000000000001E-2</v>
      </c>
      <c r="R321" s="150">
        <f>Q321*H321</f>
        <v>0.2738043</v>
      </c>
      <c r="S321" s="150">
        <v>0</v>
      </c>
      <c r="T321" s="151">
        <f>S321*H321</f>
        <v>0</v>
      </c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R321" s="152" t="s">
        <v>145</v>
      </c>
      <c r="AT321" s="152" t="s">
        <v>140</v>
      </c>
      <c r="AU321" s="152" t="s">
        <v>83</v>
      </c>
      <c r="AY321" s="18" t="s">
        <v>138</v>
      </c>
      <c r="BE321" s="153">
        <f>IF(N321="základní",J321,0)</f>
        <v>0</v>
      </c>
      <c r="BF321" s="153">
        <f>IF(N321="snížená",J321,0)</f>
        <v>0</v>
      </c>
      <c r="BG321" s="153">
        <f>IF(N321="zákl. přenesená",J321,0)</f>
        <v>0</v>
      </c>
      <c r="BH321" s="153">
        <f>IF(N321="sníž. přenesená",J321,0)</f>
        <v>0</v>
      </c>
      <c r="BI321" s="153">
        <f>IF(N321="nulová",J321,0)</f>
        <v>0</v>
      </c>
      <c r="BJ321" s="18" t="s">
        <v>79</v>
      </c>
      <c r="BK321" s="153">
        <f>ROUND(I321*H321,2)</f>
        <v>0</v>
      </c>
      <c r="BL321" s="18" t="s">
        <v>145</v>
      </c>
      <c r="BM321" s="152" t="s">
        <v>311</v>
      </c>
    </row>
    <row r="322" spans="1:65" s="2" customFormat="1" ht="19.5" x14ac:dyDescent="0.2">
      <c r="A322" s="30"/>
      <c r="B322" s="31"/>
      <c r="C322" s="30"/>
      <c r="D322" s="155" t="s">
        <v>157</v>
      </c>
      <c r="E322" s="30"/>
      <c r="F322" s="175" t="s">
        <v>312</v>
      </c>
      <c r="G322" s="30"/>
      <c r="H322" s="30"/>
      <c r="I322" s="30"/>
      <c r="J322" s="30"/>
      <c r="K322" s="30"/>
      <c r="L322" s="31"/>
      <c r="M322" s="176"/>
      <c r="N322" s="177"/>
      <c r="O322" s="56"/>
      <c r="P322" s="56"/>
      <c r="Q322" s="56"/>
      <c r="R322" s="56"/>
      <c r="S322" s="56"/>
      <c r="T322" s="57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T322" s="18" t="s">
        <v>157</v>
      </c>
      <c r="AU322" s="18" t="s">
        <v>83</v>
      </c>
    </row>
    <row r="323" spans="1:65" s="14" customFormat="1" x14ac:dyDescent="0.2">
      <c r="B323" s="161"/>
      <c r="D323" s="155" t="s">
        <v>147</v>
      </c>
      <c r="E323" s="162" t="s">
        <v>1</v>
      </c>
      <c r="F323" s="163" t="s">
        <v>313</v>
      </c>
      <c r="H323" s="164">
        <v>7.98</v>
      </c>
      <c r="L323" s="161"/>
      <c r="M323" s="165"/>
      <c r="N323" s="166"/>
      <c r="O323" s="166"/>
      <c r="P323" s="166"/>
      <c r="Q323" s="166"/>
      <c r="R323" s="166"/>
      <c r="S323" s="166"/>
      <c r="T323" s="167"/>
      <c r="AT323" s="162" t="s">
        <v>147</v>
      </c>
      <c r="AU323" s="162" t="s">
        <v>83</v>
      </c>
      <c r="AV323" s="14" t="s">
        <v>83</v>
      </c>
      <c r="AW323" s="14" t="s">
        <v>30</v>
      </c>
      <c r="AX323" s="14" t="s">
        <v>74</v>
      </c>
      <c r="AY323" s="162" t="s">
        <v>138</v>
      </c>
    </row>
    <row r="324" spans="1:65" s="14" customFormat="1" x14ac:dyDescent="0.2">
      <c r="B324" s="161"/>
      <c r="D324" s="155" t="s">
        <v>147</v>
      </c>
      <c r="E324" s="162" t="s">
        <v>1</v>
      </c>
      <c r="F324" s="163" t="s">
        <v>314</v>
      </c>
      <c r="H324" s="164">
        <v>1.2390000000000001</v>
      </c>
      <c r="L324" s="161"/>
      <c r="M324" s="165"/>
      <c r="N324" s="166"/>
      <c r="O324" s="166"/>
      <c r="P324" s="166"/>
      <c r="Q324" s="166"/>
      <c r="R324" s="166"/>
      <c r="S324" s="166"/>
      <c r="T324" s="167"/>
      <c r="AT324" s="162" t="s">
        <v>147</v>
      </c>
      <c r="AU324" s="162" t="s">
        <v>83</v>
      </c>
      <c r="AV324" s="14" t="s">
        <v>83</v>
      </c>
      <c r="AW324" s="14" t="s">
        <v>30</v>
      </c>
      <c r="AX324" s="14" t="s">
        <v>74</v>
      </c>
      <c r="AY324" s="162" t="s">
        <v>138</v>
      </c>
    </row>
    <row r="325" spans="1:65" s="15" customFormat="1" x14ac:dyDescent="0.2">
      <c r="B325" s="168"/>
      <c r="D325" s="155" t="s">
        <v>147</v>
      </c>
      <c r="E325" s="169" t="s">
        <v>1</v>
      </c>
      <c r="F325" s="170" t="s">
        <v>153</v>
      </c>
      <c r="H325" s="171">
        <v>9.2189999999999994</v>
      </c>
      <c r="L325" s="168"/>
      <c r="M325" s="172"/>
      <c r="N325" s="173"/>
      <c r="O325" s="173"/>
      <c r="P325" s="173"/>
      <c r="Q325" s="173"/>
      <c r="R325" s="173"/>
      <c r="S325" s="173"/>
      <c r="T325" s="174"/>
      <c r="AT325" s="169" t="s">
        <v>147</v>
      </c>
      <c r="AU325" s="169" t="s">
        <v>83</v>
      </c>
      <c r="AV325" s="15" t="s">
        <v>145</v>
      </c>
      <c r="AW325" s="15" t="s">
        <v>30</v>
      </c>
      <c r="AX325" s="15" t="s">
        <v>79</v>
      </c>
      <c r="AY325" s="169" t="s">
        <v>138</v>
      </c>
    </row>
    <row r="326" spans="1:65" s="2" customFormat="1" ht="21.75" customHeight="1" x14ac:dyDescent="0.2">
      <c r="A326" s="30"/>
      <c r="B326" s="141"/>
      <c r="C326" s="142">
        <v>28</v>
      </c>
      <c r="D326" s="142" t="s">
        <v>140</v>
      </c>
      <c r="E326" s="143" t="s">
        <v>315</v>
      </c>
      <c r="F326" s="144" t="s">
        <v>316</v>
      </c>
      <c r="G326" s="145" t="s">
        <v>162</v>
      </c>
      <c r="H326" s="146">
        <v>2.9000000000000001E-2</v>
      </c>
      <c r="I326" s="147"/>
      <c r="J326" s="147">
        <f>ROUND(I326*H326,2)</f>
        <v>0</v>
      </c>
      <c r="K326" s="144" t="s">
        <v>144</v>
      </c>
      <c r="L326" s="31"/>
      <c r="M326" s="148" t="s">
        <v>1</v>
      </c>
      <c r="N326" s="149" t="s">
        <v>39</v>
      </c>
      <c r="O326" s="150">
        <v>4.66</v>
      </c>
      <c r="P326" s="150">
        <f>O326*H326</f>
        <v>0.13514000000000001</v>
      </c>
      <c r="Q326" s="150">
        <v>2.2563399999999998</v>
      </c>
      <c r="R326" s="150">
        <f>Q326*H326</f>
        <v>6.5433859999999996E-2</v>
      </c>
      <c r="S326" s="150">
        <v>0</v>
      </c>
      <c r="T326" s="151">
        <f>S326*H326</f>
        <v>0</v>
      </c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R326" s="152" t="s">
        <v>145</v>
      </c>
      <c r="AT326" s="152" t="s">
        <v>140</v>
      </c>
      <c r="AU326" s="152" t="s">
        <v>83</v>
      </c>
      <c r="AY326" s="18" t="s">
        <v>138</v>
      </c>
      <c r="BE326" s="153">
        <f>IF(N326="základní",J326,0)</f>
        <v>0</v>
      </c>
      <c r="BF326" s="153">
        <f>IF(N326="snížená",J326,0)</f>
        <v>0</v>
      </c>
      <c r="BG326" s="153">
        <f>IF(N326="zákl. přenesená",J326,0)</f>
        <v>0</v>
      </c>
      <c r="BH326" s="153">
        <f>IF(N326="sníž. přenesená",J326,0)</f>
        <v>0</v>
      </c>
      <c r="BI326" s="153">
        <f>IF(N326="nulová",J326,0)</f>
        <v>0</v>
      </c>
      <c r="BJ326" s="18" t="s">
        <v>79</v>
      </c>
      <c r="BK326" s="153">
        <f>ROUND(I326*H326,2)</f>
        <v>0</v>
      </c>
      <c r="BL326" s="18" t="s">
        <v>145</v>
      </c>
      <c r="BM326" s="152" t="s">
        <v>317</v>
      </c>
    </row>
    <row r="327" spans="1:65" s="14" customFormat="1" x14ac:dyDescent="0.2">
      <c r="B327" s="161"/>
      <c r="D327" s="155" t="s">
        <v>147</v>
      </c>
      <c r="E327" s="162" t="s">
        <v>1</v>
      </c>
      <c r="F327" s="163" t="s">
        <v>318</v>
      </c>
      <c r="H327" s="164">
        <v>2.1999999999999999E-2</v>
      </c>
      <c r="L327" s="161"/>
      <c r="M327" s="165"/>
      <c r="N327" s="166"/>
      <c r="O327" s="166"/>
      <c r="P327" s="166"/>
      <c r="Q327" s="166"/>
      <c r="R327" s="166"/>
      <c r="S327" s="166"/>
      <c r="T327" s="167"/>
      <c r="AT327" s="162" t="s">
        <v>147</v>
      </c>
      <c r="AU327" s="162" t="s">
        <v>83</v>
      </c>
      <c r="AV327" s="14" t="s">
        <v>83</v>
      </c>
      <c r="AW327" s="14" t="s">
        <v>30</v>
      </c>
      <c r="AX327" s="14" t="s">
        <v>74</v>
      </c>
      <c r="AY327" s="162" t="s">
        <v>138</v>
      </c>
    </row>
    <row r="328" spans="1:65" s="14" customFormat="1" x14ac:dyDescent="0.2">
      <c r="B328" s="161"/>
      <c r="D328" s="155" t="s">
        <v>147</v>
      </c>
      <c r="E328" s="162" t="s">
        <v>1</v>
      </c>
      <c r="F328" s="163" t="s">
        <v>215</v>
      </c>
      <c r="H328" s="164">
        <v>7.0000000000000001E-3</v>
      </c>
      <c r="L328" s="161"/>
      <c r="M328" s="165"/>
      <c r="N328" s="166"/>
      <c r="O328" s="166"/>
      <c r="P328" s="166"/>
      <c r="Q328" s="166"/>
      <c r="R328" s="166"/>
      <c r="S328" s="166"/>
      <c r="T328" s="167"/>
      <c r="AT328" s="162" t="s">
        <v>147</v>
      </c>
      <c r="AU328" s="162" t="s">
        <v>83</v>
      </c>
      <c r="AV328" s="14" t="s">
        <v>83</v>
      </c>
      <c r="AW328" s="14" t="s">
        <v>30</v>
      </c>
      <c r="AX328" s="14" t="s">
        <v>74</v>
      </c>
      <c r="AY328" s="162" t="s">
        <v>138</v>
      </c>
    </row>
    <row r="329" spans="1:65" s="15" customFormat="1" x14ac:dyDescent="0.2">
      <c r="B329" s="168"/>
      <c r="D329" s="155" t="s">
        <v>147</v>
      </c>
      <c r="E329" s="169" t="s">
        <v>1</v>
      </c>
      <c r="F329" s="170" t="s">
        <v>153</v>
      </c>
      <c r="H329" s="171">
        <v>2.8999999999999998E-2</v>
      </c>
      <c r="L329" s="168"/>
      <c r="M329" s="172"/>
      <c r="N329" s="173"/>
      <c r="O329" s="173"/>
      <c r="P329" s="173"/>
      <c r="Q329" s="173"/>
      <c r="R329" s="173"/>
      <c r="S329" s="173"/>
      <c r="T329" s="174"/>
      <c r="AT329" s="169" t="s">
        <v>147</v>
      </c>
      <c r="AU329" s="169" t="s">
        <v>83</v>
      </c>
      <c r="AV329" s="15" t="s">
        <v>145</v>
      </c>
      <c r="AW329" s="15" t="s">
        <v>30</v>
      </c>
      <c r="AX329" s="15" t="s">
        <v>79</v>
      </c>
      <c r="AY329" s="169" t="s">
        <v>138</v>
      </c>
    </row>
    <row r="330" spans="1:65" s="12" customFormat="1" ht="22.9" customHeight="1" x14ac:dyDescent="0.2">
      <c r="B330" s="129"/>
      <c r="D330" s="130" t="s">
        <v>73</v>
      </c>
      <c r="E330" s="139" t="s">
        <v>189</v>
      </c>
      <c r="F330" s="139" t="s">
        <v>320</v>
      </c>
      <c r="J330" s="140">
        <f>SUM(J331:J336)</f>
        <v>0</v>
      </c>
      <c r="L330" s="129"/>
      <c r="M330" s="133"/>
      <c r="N330" s="134"/>
      <c r="O330" s="134"/>
      <c r="P330" s="135">
        <f>SUM(P331:P336)</f>
        <v>3.2629999999999999</v>
      </c>
      <c r="Q330" s="134"/>
      <c r="R330" s="135">
        <f>SUM(R331:R336)</f>
        <v>5.9680000000000004E-2</v>
      </c>
      <c r="S330" s="134"/>
      <c r="T330" s="136">
        <f>SUM(T331:T336)</f>
        <v>0</v>
      </c>
      <c r="AR330" s="130" t="s">
        <v>79</v>
      </c>
      <c r="AT330" s="137" t="s">
        <v>73</v>
      </c>
      <c r="AU330" s="137" t="s">
        <v>79</v>
      </c>
      <c r="AY330" s="130" t="s">
        <v>138</v>
      </c>
      <c r="BK330" s="138">
        <f>SUM(BK331:BK336)</f>
        <v>0</v>
      </c>
    </row>
    <row r="331" spans="1:65" s="2" customFormat="1" ht="33" customHeight="1" x14ac:dyDescent="0.2">
      <c r="A331" s="30"/>
      <c r="B331" s="141"/>
      <c r="C331" s="142">
        <v>29</v>
      </c>
      <c r="D331" s="142" t="s">
        <v>140</v>
      </c>
      <c r="E331" s="143" t="s">
        <v>321</v>
      </c>
      <c r="F331" s="144" t="s">
        <v>322</v>
      </c>
      <c r="G331" s="145" t="s">
        <v>262</v>
      </c>
      <c r="H331" s="146">
        <v>2</v>
      </c>
      <c r="I331" s="147"/>
      <c r="J331" s="147">
        <f t="shared" ref="J331:J336" si="0">ROUND(I331*H331,2)</f>
        <v>0</v>
      </c>
      <c r="K331" s="144" t="s">
        <v>144</v>
      </c>
      <c r="L331" s="31"/>
      <c r="M331" s="148" t="s">
        <v>1</v>
      </c>
      <c r="N331" s="149" t="s">
        <v>39</v>
      </c>
      <c r="O331" s="150">
        <v>0.249</v>
      </c>
      <c r="P331" s="150">
        <f t="shared" ref="P331:P336" si="1">O331*H331</f>
        <v>0.498</v>
      </c>
      <c r="Q331" s="150">
        <v>1.0000000000000001E-5</v>
      </c>
      <c r="R331" s="150">
        <f t="shared" ref="R331:R336" si="2">Q331*H331</f>
        <v>2.0000000000000002E-5</v>
      </c>
      <c r="S331" s="150">
        <v>0</v>
      </c>
      <c r="T331" s="151">
        <f t="shared" ref="T331:T336" si="3">S331*H331</f>
        <v>0</v>
      </c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R331" s="152" t="s">
        <v>145</v>
      </c>
      <c r="AT331" s="152" t="s">
        <v>140</v>
      </c>
      <c r="AU331" s="152" t="s">
        <v>83</v>
      </c>
      <c r="AY331" s="18" t="s">
        <v>138</v>
      </c>
      <c r="BE331" s="153">
        <f t="shared" ref="BE331:BE336" si="4">IF(N331="základní",J331,0)</f>
        <v>0</v>
      </c>
      <c r="BF331" s="153">
        <f t="shared" ref="BF331:BF336" si="5">IF(N331="snížená",J331,0)</f>
        <v>0</v>
      </c>
      <c r="BG331" s="153">
        <f t="shared" ref="BG331:BG336" si="6">IF(N331="zákl. přenesená",J331,0)</f>
        <v>0</v>
      </c>
      <c r="BH331" s="153">
        <f t="shared" ref="BH331:BH336" si="7">IF(N331="sníž. přenesená",J331,0)</f>
        <v>0</v>
      </c>
      <c r="BI331" s="153">
        <f t="shared" ref="BI331:BI336" si="8">IF(N331="nulová",J331,0)</f>
        <v>0</v>
      </c>
      <c r="BJ331" s="18" t="s">
        <v>79</v>
      </c>
      <c r="BK331" s="153">
        <f t="shared" ref="BK331:BK336" si="9">ROUND(I331*H331,2)</f>
        <v>0</v>
      </c>
      <c r="BL331" s="18" t="s">
        <v>145</v>
      </c>
      <c r="BM331" s="152" t="s">
        <v>323</v>
      </c>
    </row>
    <row r="332" spans="1:65" s="2" customFormat="1" ht="33" customHeight="1" x14ac:dyDescent="0.2">
      <c r="A332" s="30"/>
      <c r="B332" s="141"/>
      <c r="C332" s="142">
        <v>30</v>
      </c>
      <c r="D332" s="142" t="s">
        <v>140</v>
      </c>
      <c r="E332" s="143" t="s">
        <v>324</v>
      </c>
      <c r="F332" s="144" t="s">
        <v>325</v>
      </c>
      <c r="G332" s="145" t="s">
        <v>262</v>
      </c>
      <c r="H332" s="146">
        <v>2</v>
      </c>
      <c r="I332" s="147"/>
      <c r="J332" s="147">
        <f t="shared" si="0"/>
        <v>0</v>
      </c>
      <c r="K332" s="144" t="s">
        <v>144</v>
      </c>
      <c r="L332" s="31"/>
      <c r="M332" s="148" t="s">
        <v>1</v>
      </c>
      <c r="N332" s="149" t="s">
        <v>39</v>
      </c>
      <c r="O332" s="150">
        <v>8.3000000000000004E-2</v>
      </c>
      <c r="P332" s="150">
        <f t="shared" si="1"/>
        <v>0.16600000000000001</v>
      </c>
      <c r="Q332" s="150">
        <v>1.0000000000000001E-5</v>
      </c>
      <c r="R332" s="150">
        <f t="shared" si="2"/>
        <v>2.0000000000000002E-5</v>
      </c>
      <c r="S332" s="150">
        <v>0</v>
      </c>
      <c r="T332" s="151">
        <f t="shared" si="3"/>
        <v>0</v>
      </c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R332" s="152" t="s">
        <v>145</v>
      </c>
      <c r="AT332" s="152" t="s">
        <v>140</v>
      </c>
      <c r="AU332" s="152" t="s">
        <v>83</v>
      </c>
      <c r="AY332" s="18" t="s">
        <v>138</v>
      </c>
      <c r="BE332" s="153">
        <f t="shared" si="4"/>
        <v>0</v>
      </c>
      <c r="BF332" s="153">
        <f t="shared" si="5"/>
        <v>0</v>
      </c>
      <c r="BG332" s="153">
        <f t="shared" si="6"/>
        <v>0</v>
      </c>
      <c r="BH332" s="153">
        <f t="shared" si="7"/>
        <v>0</v>
      </c>
      <c r="BI332" s="153">
        <f t="shared" si="8"/>
        <v>0</v>
      </c>
      <c r="BJ332" s="18" t="s">
        <v>79</v>
      </c>
      <c r="BK332" s="153">
        <f t="shared" si="9"/>
        <v>0</v>
      </c>
      <c r="BL332" s="18" t="s">
        <v>145</v>
      </c>
      <c r="BM332" s="152" t="s">
        <v>326</v>
      </c>
    </row>
    <row r="333" spans="1:65" s="2" customFormat="1" ht="33" customHeight="1" x14ac:dyDescent="0.2">
      <c r="A333" s="30"/>
      <c r="B333" s="141"/>
      <c r="C333" s="142">
        <v>31</v>
      </c>
      <c r="D333" s="142" t="s">
        <v>140</v>
      </c>
      <c r="E333" s="143" t="s">
        <v>327</v>
      </c>
      <c r="F333" s="144" t="s">
        <v>328</v>
      </c>
      <c r="G333" s="145" t="s">
        <v>262</v>
      </c>
      <c r="H333" s="146">
        <v>4</v>
      </c>
      <c r="I333" s="147"/>
      <c r="J333" s="147">
        <f t="shared" si="0"/>
        <v>0</v>
      </c>
      <c r="K333" s="144" t="s">
        <v>144</v>
      </c>
      <c r="L333" s="31"/>
      <c r="M333" s="148" t="s">
        <v>1</v>
      </c>
      <c r="N333" s="149" t="s">
        <v>39</v>
      </c>
      <c r="O333" s="150">
        <v>8.3000000000000004E-2</v>
      </c>
      <c r="P333" s="150">
        <f t="shared" si="1"/>
        <v>0.33200000000000002</v>
      </c>
      <c r="Q333" s="150">
        <v>6.9999999999999994E-5</v>
      </c>
      <c r="R333" s="150">
        <f t="shared" si="2"/>
        <v>2.7999999999999998E-4</v>
      </c>
      <c r="S333" s="150">
        <v>0</v>
      </c>
      <c r="T333" s="151">
        <f t="shared" si="3"/>
        <v>0</v>
      </c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R333" s="152" t="s">
        <v>145</v>
      </c>
      <c r="AT333" s="152" t="s">
        <v>140</v>
      </c>
      <c r="AU333" s="152" t="s">
        <v>83</v>
      </c>
      <c r="AY333" s="18" t="s">
        <v>138</v>
      </c>
      <c r="BE333" s="153">
        <f t="shared" si="4"/>
        <v>0</v>
      </c>
      <c r="BF333" s="153">
        <f t="shared" si="5"/>
        <v>0</v>
      </c>
      <c r="BG333" s="153">
        <f t="shared" si="6"/>
        <v>0</v>
      </c>
      <c r="BH333" s="153">
        <f t="shared" si="7"/>
        <v>0</v>
      </c>
      <c r="BI333" s="153">
        <f t="shared" si="8"/>
        <v>0</v>
      </c>
      <c r="BJ333" s="18" t="s">
        <v>79</v>
      </c>
      <c r="BK333" s="153">
        <f t="shared" si="9"/>
        <v>0</v>
      </c>
      <c r="BL333" s="18" t="s">
        <v>145</v>
      </c>
      <c r="BM333" s="152" t="s">
        <v>329</v>
      </c>
    </row>
    <row r="334" spans="1:65" s="2" customFormat="1" ht="33" customHeight="1" x14ac:dyDescent="0.2">
      <c r="A334" s="30"/>
      <c r="B334" s="141"/>
      <c r="C334" s="142">
        <v>32</v>
      </c>
      <c r="D334" s="142" t="s">
        <v>140</v>
      </c>
      <c r="E334" s="143" t="s">
        <v>330</v>
      </c>
      <c r="F334" s="144" t="s">
        <v>331</v>
      </c>
      <c r="G334" s="145" t="s">
        <v>262</v>
      </c>
      <c r="H334" s="146">
        <v>2</v>
      </c>
      <c r="I334" s="147"/>
      <c r="J334" s="147">
        <f t="shared" si="0"/>
        <v>0</v>
      </c>
      <c r="K334" s="144" t="s">
        <v>144</v>
      </c>
      <c r="L334" s="31"/>
      <c r="M334" s="148" t="s">
        <v>1</v>
      </c>
      <c r="N334" s="149" t="s">
        <v>39</v>
      </c>
      <c r="O334" s="150">
        <v>0.22</v>
      </c>
      <c r="P334" s="150">
        <f t="shared" si="1"/>
        <v>0.44</v>
      </c>
      <c r="Q334" s="150">
        <v>0</v>
      </c>
      <c r="R334" s="150">
        <f t="shared" si="2"/>
        <v>0</v>
      </c>
      <c r="S334" s="150">
        <v>0</v>
      </c>
      <c r="T334" s="151">
        <f t="shared" si="3"/>
        <v>0</v>
      </c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R334" s="152" t="s">
        <v>145</v>
      </c>
      <c r="AT334" s="152" t="s">
        <v>140</v>
      </c>
      <c r="AU334" s="152" t="s">
        <v>83</v>
      </c>
      <c r="AY334" s="18" t="s">
        <v>138</v>
      </c>
      <c r="BE334" s="153">
        <f t="shared" si="4"/>
        <v>0</v>
      </c>
      <c r="BF334" s="153">
        <f t="shared" si="5"/>
        <v>0</v>
      </c>
      <c r="BG334" s="153">
        <f t="shared" si="6"/>
        <v>0</v>
      </c>
      <c r="BH334" s="153">
        <f t="shared" si="7"/>
        <v>0</v>
      </c>
      <c r="BI334" s="153">
        <f t="shared" si="8"/>
        <v>0</v>
      </c>
      <c r="BJ334" s="18" t="s">
        <v>79</v>
      </c>
      <c r="BK334" s="153">
        <f t="shared" si="9"/>
        <v>0</v>
      </c>
      <c r="BL334" s="18" t="s">
        <v>145</v>
      </c>
      <c r="BM334" s="152" t="s">
        <v>332</v>
      </c>
    </row>
    <row r="335" spans="1:65" s="2" customFormat="1" ht="16.5" customHeight="1" x14ac:dyDescent="0.2">
      <c r="A335" s="30"/>
      <c r="B335" s="141"/>
      <c r="C335" s="142">
        <v>33</v>
      </c>
      <c r="D335" s="142" t="s">
        <v>140</v>
      </c>
      <c r="E335" s="143" t="s">
        <v>333</v>
      </c>
      <c r="F335" s="144" t="s">
        <v>334</v>
      </c>
      <c r="G335" s="145" t="s">
        <v>262</v>
      </c>
      <c r="H335" s="146">
        <v>1</v>
      </c>
      <c r="I335" s="147"/>
      <c r="J335" s="147">
        <f t="shared" si="0"/>
        <v>0</v>
      </c>
      <c r="K335" s="144" t="s">
        <v>1</v>
      </c>
      <c r="L335" s="31"/>
      <c r="M335" s="148" t="s">
        <v>1</v>
      </c>
      <c r="N335" s="149" t="s">
        <v>39</v>
      </c>
      <c r="O335" s="150">
        <v>1.827</v>
      </c>
      <c r="P335" s="150">
        <f t="shared" si="1"/>
        <v>1.827</v>
      </c>
      <c r="Q335" s="150">
        <v>4.7120000000000002E-2</v>
      </c>
      <c r="R335" s="150">
        <f t="shared" si="2"/>
        <v>4.7120000000000002E-2</v>
      </c>
      <c r="S335" s="150">
        <v>0</v>
      </c>
      <c r="T335" s="151">
        <f t="shared" si="3"/>
        <v>0</v>
      </c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R335" s="152" t="s">
        <v>145</v>
      </c>
      <c r="AT335" s="152" t="s">
        <v>140</v>
      </c>
      <c r="AU335" s="152" t="s">
        <v>83</v>
      </c>
      <c r="AY335" s="18" t="s">
        <v>138</v>
      </c>
      <c r="BE335" s="153">
        <f t="shared" si="4"/>
        <v>0</v>
      </c>
      <c r="BF335" s="153">
        <f t="shared" si="5"/>
        <v>0</v>
      </c>
      <c r="BG335" s="153">
        <f t="shared" si="6"/>
        <v>0</v>
      </c>
      <c r="BH335" s="153">
        <f t="shared" si="7"/>
        <v>0</v>
      </c>
      <c r="BI335" s="153">
        <f t="shared" si="8"/>
        <v>0</v>
      </c>
      <c r="BJ335" s="18" t="s">
        <v>79</v>
      </c>
      <c r="BK335" s="153">
        <f t="shared" si="9"/>
        <v>0</v>
      </c>
      <c r="BL335" s="18" t="s">
        <v>145</v>
      </c>
      <c r="BM335" s="152" t="s">
        <v>335</v>
      </c>
    </row>
    <row r="336" spans="1:65" s="2" customFormat="1" ht="16.5" customHeight="1" x14ac:dyDescent="0.2">
      <c r="A336" s="30"/>
      <c r="B336" s="141"/>
      <c r="C336" s="185">
        <v>34</v>
      </c>
      <c r="D336" s="185" t="s">
        <v>217</v>
      </c>
      <c r="E336" s="186" t="s">
        <v>336</v>
      </c>
      <c r="F336" s="187" t="s">
        <v>337</v>
      </c>
      <c r="G336" s="188" t="s">
        <v>262</v>
      </c>
      <c r="H336" s="189">
        <v>1</v>
      </c>
      <c r="I336" s="190"/>
      <c r="J336" s="190">
        <f t="shared" si="0"/>
        <v>0</v>
      </c>
      <c r="K336" s="187" t="s">
        <v>144</v>
      </c>
      <c r="L336" s="191"/>
      <c r="M336" s="192" t="s">
        <v>1</v>
      </c>
      <c r="N336" s="193" t="s">
        <v>39</v>
      </c>
      <c r="O336" s="150">
        <v>0</v>
      </c>
      <c r="P336" s="150">
        <f t="shared" si="1"/>
        <v>0</v>
      </c>
      <c r="Q336" s="150">
        <v>1.2239999999999999E-2</v>
      </c>
      <c r="R336" s="150">
        <f t="shared" si="2"/>
        <v>1.2239999999999999E-2</v>
      </c>
      <c r="S336" s="150">
        <v>0</v>
      </c>
      <c r="T336" s="151">
        <f t="shared" si="3"/>
        <v>0</v>
      </c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R336" s="152" t="s">
        <v>189</v>
      </c>
      <c r="AT336" s="152" t="s">
        <v>217</v>
      </c>
      <c r="AU336" s="152" t="s">
        <v>83</v>
      </c>
      <c r="AY336" s="18" t="s">
        <v>138</v>
      </c>
      <c r="BE336" s="153">
        <f t="shared" si="4"/>
        <v>0</v>
      </c>
      <c r="BF336" s="153">
        <f t="shared" si="5"/>
        <v>0</v>
      </c>
      <c r="BG336" s="153">
        <f t="shared" si="6"/>
        <v>0</v>
      </c>
      <c r="BH336" s="153">
        <f t="shared" si="7"/>
        <v>0</v>
      </c>
      <c r="BI336" s="153">
        <f t="shared" si="8"/>
        <v>0</v>
      </c>
      <c r="BJ336" s="18" t="s">
        <v>79</v>
      </c>
      <c r="BK336" s="153">
        <f t="shared" si="9"/>
        <v>0</v>
      </c>
      <c r="BL336" s="18" t="s">
        <v>145</v>
      </c>
      <c r="BM336" s="152" t="s">
        <v>338</v>
      </c>
    </row>
    <row r="337" spans="1:65" s="12" customFormat="1" ht="22.9" customHeight="1" x14ac:dyDescent="0.2">
      <c r="B337" s="129"/>
      <c r="D337" s="130" t="s">
        <v>73</v>
      </c>
      <c r="E337" s="139" t="s">
        <v>193</v>
      </c>
      <c r="F337" s="139" t="s">
        <v>339</v>
      </c>
      <c r="J337" s="140">
        <f>SUM(J338:J467)</f>
        <v>0</v>
      </c>
      <c r="L337" s="129"/>
      <c r="M337" s="133"/>
      <c r="N337" s="134"/>
      <c r="O337" s="134"/>
      <c r="P337" s="135">
        <f>SUM(P338:P473)</f>
        <v>184.69093299999997</v>
      </c>
      <c r="Q337" s="134"/>
      <c r="R337" s="135">
        <f>SUM(R338:R473)</f>
        <v>2.5677199999999999E-3</v>
      </c>
      <c r="S337" s="134"/>
      <c r="T337" s="136">
        <f>SUM(T338:T473)</f>
        <v>32.830252000000002</v>
      </c>
      <c r="AR337" s="130" t="s">
        <v>79</v>
      </c>
      <c r="AT337" s="137" t="s">
        <v>73</v>
      </c>
      <c r="AU337" s="137" t="s">
        <v>79</v>
      </c>
      <c r="AY337" s="130" t="s">
        <v>138</v>
      </c>
      <c r="BK337" s="138">
        <f>SUM(BK338:BK473)</f>
        <v>0</v>
      </c>
    </row>
    <row r="338" spans="1:65" s="2" customFormat="1" ht="21" customHeight="1" x14ac:dyDescent="0.2">
      <c r="A338" s="30"/>
      <c r="B338" s="141"/>
      <c r="C338" s="142">
        <v>35</v>
      </c>
      <c r="D338" s="142" t="s">
        <v>140</v>
      </c>
      <c r="E338" s="143" t="s">
        <v>340</v>
      </c>
      <c r="F338" s="144" t="s">
        <v>341</v>
      </c>
      <c r="G338" s="145" t="s">
        <v>342</v>
      </c>
      <c r="H338" s="146">
        <v>6</v>
      </c>
      <c r="I338" s="147"/>
      <c r="J338" s="147">
        <f>ROUND(I338*H338,2)</f>
        <v>0</v>
      </c>
      <c r="K338" s="144" t="s">
        <v>144</v>
      </c>
      <c r="L338" s="31"/>
      <c r="M338" s="148" t="s">
        <v>1</v>
      </c>
      <c r="N338" s="149" t="s">
        <v>39</v>
      </c>
      <c r="O338" s="150">
        <v>0.9</v>
      </c>
      <c r="P338" s="150">
        <f>O338*H338</f>
        <v>5.4</v>
      </c>
      <c r="Q338" s="150">
        <v>0</v>
      </c>
      <c r="R338" s="150">
        <f>Q338*H338</f>
        <v>0</v>
      </c>
      <c r="S338" s="150">
        <v>0</v>
      </c>
      <c r="T338" s="151">
        <f>S338*H338</f>
        <v>0</v>
      </c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R338" s="152" t="s">
        <v>145</v>
      </c>
      <c r="AT338" s="152" t="s">
        <v>140</v>
      </c>
      <c r="AU338" s="152" t="s">
        <v>83</v>
      </c>
      <c r="AY338" s="18" t="s">
        <v>138</v>
      </c>
      <c r="BE338" s="153">
        <f>IF(N338="základní",J338,0)</f>
        <v>0</v>
      </c>
      <c r="BF338" s="153">
        <f>IF(N338="snížená",J338,0)</f>
        <v>0</v>
      </c>
      <c r="BG338" s="153">
        <f>IF(N338="zákl. přenesená",J338,0)</f>
        <v>0</v>
      </c>
      <c r="BH338" s="153">
        <f>IF(N338="sníž. přenesená",J338,0)</f>
        <v>0</v>
      </c>
      <c r="BI338" s="153">
        <f>IF(N338="nulová",J338,0)</f>
        <v>0</v>
      </c>
      <c r="BJ338" s="18" t="s">
        <v>79</v>
      </c>
      <c r="BK338" s="153">
        <f>ROUND(I338*H338,2)</f>
        <v>0</v>
      </c>
      <c r="BL338" s="18" t="s">
        <v>145</v>
      </c>
      <c r="BM338" s="152" t="s">
        <v>343</v>
      </c>
    </row>
    <row r="339" spans="1:65" s="2" customFormat="1" ht="21.75" customHeight="1" x14ac:dyDescent="0.2">
      <c r="A339" s="30"/>
      <c r="B339" s="141"/>
      <c r="C339" s="142">
        <v>36</v>
      </c>
      <c r="D339" s="142" t="s">
        <v>140</v>
      </c>
      <c r="E339" s="143" t="s">
        <v>344</v>
      </c>
      <c r="F339" s="144" t="s">
        <v>345</v>
      </c>
      <c r="G339" s="145" t="s">
        <v>342</v>
      </c>
      <c r="H339" s="146">
        <v>180</v>
      </c>
      <c r="I339" s="147"/>
      <c r="J339" s="147">
        <f>ROUND(I339*H339,2)</f>
        <v>0</v>
      </c>
      <c r="K339" s="144" t="s">
        <v>144</v>
      </c>
      <c r="L339" s="31"/>
      <c r="M339" s="148" t="s">
        <v>1</v>
      </c>
      <c r="N339" s="149" t="s">
        <v>39</v>
      </c>
      <c r="O339" s="150">
        <v>0</v>
      </c>
      <c r="P339" s="150">
        <f>O339*H339</f>
        <v>0</v>
      </c>
      <c r="Q339" s="150">
        <v>0</v>
      </c>
      <c r="R339" s="150">
        <f>Q339*H339</f>
        <v>0</v>
      </c>
      <c r="S339" s="150">
        <v>0</v>
      </c>
      <c r="T339" s="151">
        <f>S339*H339</f>
        <v>0</v>
      </c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R339" s="152" t="s">
        <v>145</v>
      </c>
      <c r="AT339" s="152" t="s">
        <v>140</v>
      </c>
      <c r="AU339" s="152" t="s">
        <v>83</v>
      </c>
      <c r="AY339" s="18" t="s">
        <v>138</v>
      </c>
      <c r="BE339" s="153">
        <f>IF(N339="základní",J339,0)</f>
        <v>0</v>
      </c>
      <c r="BF339" s="153">
        <f>IF(N339="snížená",J339,0)</f>
        <v>0</v>
      </c>
      <c r="BG339" s="153">
        <f>IF(N339="zákl. přenesená",J339,0)</f>
        <v>0</v>
      </c>
      <c r="BH339" s="153">
        <f>IF(N339="sníž. přenesená",J339,0)</f>
        <v>0</v>
      </c>
      <c r="BI339" s="153">
        <f>IF(N339="nulová",J339,0)</f>
        <v>0</v>
      </c>
      <c r="BJ339" s="18" t="s">
        <v>79</v>
      </c>
      <c r="BK339" s="153">
        <f>ROUND(I339*H339,2)</f>
        <v>0</v>
      </c>
      <c r="BL339" s="18" t="s">
        <v>145</v>
      </c>
      <c r="BM339" s="152" t="s">
        <v>346</v>
      </c>
    </row>
    <row r="340" spans="1:65" s="2" customFormat="1" ht="19.5" x14ac:dyDescent="0.2">
      <c r="A340" s="30"/>
      <c r="B340" s="31"/>
      <c r="C340" s="30"/>
      <c r="D340" s="155" t="s">
        <v>157</v>
      </c>
      <c r="E340" s="30"/>
      <c r="F340" s="175" t="s">
        <v>347</v>
      </c>
      <c r="G340" s="30"/>
      <c r="H340" s="30"/>
      <c r="I340" s="30"/>
      <c r="J340" s="30"/>
      <c r="K340" s="30"/>
      <c r="L340" s="31"/>
      <c r="M340" s="176"/>
      <c r="N340" s="177"/>
      <c r="O340" s="56"/>
      <c r="P340" s="56"/>
      <c r="Q340" s="56"/>
      <c r="R340" s="56"/>
      <c r="S340" s="56"/>
      <c r="T340" s="57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T340" s="18" t="s">
        <v>157</v>
      </c>
      <c r="AU340" s="18" t="s">
        <v>83</v>
      </c>
    </row>
    <row r="341" spans="1:65" s="14" customFormat="1" x14ac:dyDescent="0.2">
      <c r="B341" s="161"/>
      <c r="D341" s="155" t="s">
        <v>147</v>
      </c>
      <c r="F341" s="163" t="s">
        <v>348</v>
      </c>
      <c r="H341" s="164">
        <v>180</v>
      </c>
      <c r="L341" s="161"/>
      <c r="M341" s="165"/>
      <c r="N341" s="166"/>
      <c r="O341" s="166"/>
      <c r="P341" s="166"/>
      <c r="Q341" s="166"/>
      <c r="R341" s="166"/>
      <c r="S341" s="166"/>
      <c r="T341" s="167"/>
      <c r="AT341" s="162" t="s">
        <v>147</v>
      </c>
      <c r="AU341" s="162" t="s">
        <v>83</v>
      </c>
      <c r="AV341" s="14" t="s">
        <v>83</v>
      </c>
      <c r="AW341" s="14" t="s">
        <v>3</v>
      </c>
      <c r="AX341" s="14" t="s">
        <v>79</v>
      </c>
      <c r="AY341" s="162" t="s">
        <v>138</v>
      </c>
    </row>
    <row r="342" spans="1:65" s="2" customFormat="1" ht="21.75" customHeight="1" x14ac:dyDescent="0.2">
      <c r="A342" s="30"/>
      <c r="B342" s="141"/>
      <c r="C342" s="142">
        <v>37</v>
      </c>
      <c r="D342" s="142" t="s">
        <v>140</v>
      </c>
      <c r="E342" s="143" t="s">
        <v>349</v>
      </c>
      <c r="F342" s="144" t="s">
        <v>350</v>
      </c>
      <c r="G342" s="145" t="s">
        <v>342</v>
      </c>
      <c r="H342" s="146">
        <v>6</v>
      </c>
      <c r="I342" s="147"/>
      <c r="J342" s="147">
        <f>ROUND(I342*H342,2)</f>
        <v>0</v>
      </c>
      <c r="K342" s="144" t="s">
        <v>144</v>
      </c>
      <c r="L342" s="31"/>
      <c r="M342" s="148" t="s">
        <v>1</v>
      </c>
      <c r="N342" s="149" t="s">
        <v>39</v>
      </c>
      <c r="O342" s="150">
        <v>0.58799999999999997</v>
      </c>
      <c r="P342" s="150">
        <f>O342*H342</f>
        <v>3.5279999999999996</v>
      </c>
      <c r="Q342" s="150">
        <v>0</v>
      </c>
      <c r="R342" s="150">
        <f>Q342*H342</f>
        <v>0</v>
      </c>
      <c r="S342" s="150">
        <v>0</v>
      </c>
      <c r="T342" s="151">
        <f>S342*H342</f>
        <v>0</v>
      </c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R342" s="152" t="s">
        <v>145</v>
      </c>
      <c r="AT342" s="152" t="s">
        <v>140</v>
      </c>
      <c r="AU342" s="152" t="s">
        <v>83</v>
      </c>
      <c r="AY342" s="18" t="s">
        <v>138</v>
      </c>
      <c r="BE342" s="153">
        <f>IF(N342="základní",J342,0)</f>
        <v>0</v>
      </c>
      <c r="BF342" s="153">
        <f>IF(N342="snížená",J342,0)</f>
        <v>0</v>
      </c>
      <c r="BG342" s="153">
        <f>IF(N342="zákl. přenesená",J342,0)</f>
        <v>0</v>
      </c>
      <c r="BH342" s="153">
        <f>IF(N342="sníž. přenesená",J342,0)</f>
        <v>0</v>
      </c>
      <c r="BI342" s="153">
        <f>IF(N342="nulová",J342,0)</f>
        <v>0</v>
      </c>
      <c r="BJ342" s="18" t="s">
        <v>79</v>
      </c>
      <c r="BK342" s="153">
        <f>ROUND(I342*H342,2)</f>
        <v>0</v>
      </c>
      <c r="BL342" s="18" t="s">
        <v>145</v>
      </c>
      <c r="BM342" s="152" t="s">
        <v>351</v>
      </c>
    </row>
    <row r="343" spans="1:65" s="2" customFormat="1" ht="21.75" customHeight="1" x14ac:dyDescent="0.2">
      <c r="A343" s="30"/>
      <c r="B343" s="141"/>
      <c r="C343" s="142">
        <v>38</v>
      </c>
      <c r="D343" s="142" t="s">
        <v>140</v>
      </c>
      <c r="E343" s="143" t="s">
        <v>352</v>
      </c>
      <c r="F343" s="144" t="s">
        <v>353</v>
      </c>
      <c r="G343" s="145" t="s">
        <v>143</v>
      </c>
      <c r="H343" s="146">
        <v>56.692999999999998</v>
      </c>
      <c r="I343" s="147"/>
      <c r="J343" s="147">
        <f>ROUND(I343*H343,2)</f>
        <v>0</v>
      </c>
      <c r="K343" s="144" t="s">
        <v>144</v>
      </c>
      <c r="L343" s="31"/>
      <c r="M343" s="148" t="s">
        <v>1</v>
      </c>
      <c r="N343" s="149" t="s">
        <v>39</v>
      </c>
      <c r="O343" s="150">
        <v>0.308</v>
      </c>
      <c r="P343" s="150">
        <f>O343*H343</f>
        <v>17.461444</v>
      </c>
      <c r="Q343" s="150">
        <v>4.0000000000000003E-5</v>
      </c>
      <c r="R343" s="150">
        <f>Q343*H343</f>
        <v>2.26772E-3</v>
      </c>
      <c r="S343" s="150">
        <v>0</v>
      </c>
      <c r="T343" s="151">
        <f>S343*H343</f>
        <v>0</v>
      </c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R343" s="152" t="s">
        <v>145</v>
      </c>
      <c r="AT343" s="152" t="s">
        <v>140</v>
      </c>
      <c r="AU343" s="152" t="s">
        <v>83</v>
      </c>
      <c r="AY343" s="18" t="s">
        <v>138</v>
      </c>
      <c r="BE343" s="153">
        <f>IF(N343="základní",J343,0)</f>
        <v>0</v>
      </c>
      <c r="BF343" s="153">
        <f>IF(N343="snížená",J343,0)</f>
        <v>0</v>
      </c>
      <c r="BG343" s="153">
        <f>IF(N343="zákl. přenesená",J343,0)</f>
        <v>0</v>
      </c>
      <c r="BH343" s="153">
        <f>IF(N343="sníž. přenesená",J343,0)</f>
        <v>0</v>
      </c>
      <c r="BI343" s="153">
        <f>IF(N343="nulová",J343,0)</f>
        <v>0</v>
      </c>
      <c r="BJ343" s="18" t="s">
        <v>79</v>
      </c>
      <c r="BK343" s="153">
        <f>ROUND(I343*H343,2)</f>
        <v>0</v>
      </c>
      <c r="BL343" s="18" t="s">
        <v>145</v>
      </c>
      <c r="BM343" s="152" t="s">
        <v>354</v>
      </c>
    </row>
    <row r="344" spans="1:65" s="2" customFormat="1" ht="78" x14ac:dyDescent="0.2">
      <c r="A344" s="30"/>
      <c r="B344" s="31"/>
      <c r="C344" s="30"/>
      <c r="D344" s="155" t="s">
        <v>157</v>
      </c>
      <c r="E344" s="30"/>
      <c r="F344" s="175" t="s">
        <v>355</v>
      </c>
      <c r="G344" s="30"/>
      <c r="H344" s="30"/>
      <c r="I344" s="30"/>
      <c r="J344" s="30"/>
      <c r="K344" s="30"/>
      <c r="L344" s="31"/>
      <c r="M344" s="176"/>
      <c r="N344" s="177"/>
      <c r="O344" s="56"/>
      <c r="P344" s="56"/>
      <c r="Q344" s="56"/>
      <c r="R344" s="56"/>
      <c r="S344" s="56"/>
      <c r="T344" s="57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T344" s="18" t="s">
        <v>157</v>
      </c>
      <c r="AU344" s="18" t="s">
        <v>83</v>
      </c>
    </row>
    <row r="345" spans="1:65" s="14" customFormat="1" x14ac:dyDescent="0.2">
      <c r="B345" s="161"/>
      <c r="D345" s="155" t="s">
        <v>147</v>
      </c>
      <c r="E345" s="162" t="s">
        <v>1</v>
      </c>
      <c r="F345" s="163" t="s">
        <v>356</v>
      </c>
      <c r="H345" s="164">
        <v>25.783999999999999</v>
      </c>
      <c r="L345" s="161"/>
      <c r="M345" s="165"/>
      <c r="N345" s="166"/>
      <c r="O345" s="166"/>
      <c r="P345" s="166"/>
      <c r="Q345" s="166"/>
      <c r="R345" s="166"/>
      <c r="S345" s="166"/>
      <c r="T345" s="167"/>
      <c r="AT345" s="162" t="s">
        <v>147</v>
      </c>
      <c r="AU345" s="162" t="s">
        <v>83</v>
      </c>
      <c r="AV345" s="14" t="s">
        <v>83</v>
      </c>
      <c r="AW345" s="14" t="s">
        <v>30</v>
      </c>
      <c r="AX345" s="14" t="s">
        <v>74</v>
      </c>
      <c r="AY345" s="162" t="s">
        <v>138</v>
      </c>
    </row>
    <row r="346" spans="1:65" s="14" customFormat="1" x14ac:dyDescent="0.2">
      <c r="B346" s="161"/>
      <c r="D346" s="155" t="s">
        <v>147</v>
      </c>
      <c r="E346" s="162" t="s">
        <v>1</v>
      </c>
      <c r="F346" s="163" t="s">
        <v>357</v>
      </c>
      <c r="H346" s="164">
        <v>0.47299999999999998</v>
      </c>
      <c r="L346" s="161"/>
      <c r="M346" s="165"/>
      <c r="N346" s="166"/>
      <c r="O346" s="166"/>
      <c r="P346" s="166"/>
      <c r="Q346" s="166"/>
      <c r="R346" s="166"/>
      <c r="S346" s="166"/>
      <c r="T346" s="167"/>
      <c r="AT346" s="162" t="s">
        <v>147</v>
      </c>
      <c r="AU346" s="162" t="s">
        <v>83</v>
      </c>
      <c r="AV346" s="14" t="s">
        <v>83</v>
      </c>
      <c r="AW346" s="14" t="s">
        <v>30</v>
      </c>
      <c r="AX346" s="14" t="s">
        <v>74</v>
      </c>
      <c r="AY346" s="162" t="s">
        <v>138</v>
      </c>
    </row>
    <row r="347" spans="1:65" s="14" customFormat="1" x14ac:dyDescent="0.2">
      <c r="B347" s="161"/>
      <c r="D347" s="155" t="s">
        <v>147</v>
      </c>
      <c r="E347" s="162" t="s">
        <v>1</v>
      </c>
      <c r="F347" s="163" t="s">
        <v>358</v>
      </c>
      <c r="H347" s="164">
        <v>4.3499999999999996</v>
      </c>
      <c r="L347" s="161"/>
      <c r="M347" s="165"/>
      <c r="N347" s="166"/>
      <c r="O347" s="166"/>
      <c r="P347" s="166"/>
      <c r="Q347" s="166"/>
      <c r="R347" s="166"/>
      <c r="S347" s="166"/>
      <c r="T347" s="167"/>
      <c r="AT347" s="162" t="s">
        <v>147</v>
      </c>
      <c r="AU347" s="162" t="s">
        <v>83</v>
      </c>
      <c r="AV347" s="14" t="s">
        <v>83</v>
      </c>
      <c r="AW347" s="14" t="s">
        <v>30</v>
      </c>
      <c r="AX347" s="14" t="s">
        <v>74</v>
      </c>
      <c r="AY347" s="162" t="s">
        <v>138</v>
      </c>
    </row>
    <row r="348" spans="1:65" s="14" customFormat="1" x14ac:dyDescent="0.2">
      <c r="B348" s="161"/>
      <c r="D348" s="155" t="s">
        <v>147</v>
      </c>
      <c r="E348" s="162" t="s">
        <v>1</v>
      </c>
      <c r="F348" s="163" t="s">
        <v>357</v>
      </c>
      <c r="H348" s="164">
        <v>0.47299999999999998</v>
      </c>
      <c r="L348" s="161"/>
      <c r="M348" s="165"/>
      <c r="N348" s="166"/>
      <c r="O348" s="166"/>
      <c r="P348" s="166"/>
      <c r="Q348" s="166"/>
      <c r="R348" s="166"/>
      <c r="S348" s="166"/>
      <c r="T348" s="167"/>
      <c r="AT348" s="162" t="s">
        <v>147</v>
      </c>
      <c r="AU348" s="162" t="s">
        <v>83</v>
      </c>
      <c r="AV348" s="14" t="s">
        <v>83</v>
      </c>
      <c r="AW348" s="14" t="s">
        <v>30</v>
      </c>
      <c r="AX348" s="14" t="s">
        <v>74</v>
      </c>
      <c r="AY348" s="162" t="s">
        <v>138</v>
      </c>
    </row>
    <row r="349" spans="1:65" s="14" customFormat="1" x14ac:dyDescent="0.2">
      <c r="B349" s="161"/>
      <c r="D349" s="155" t="s">
        <v>147</v>
      </c>
      <c r="E349" s="162" t="s">
        <v>1</v>
      </c>
      <c r="F349" s="163" t="s">
        <v>359</v>
      </c>
      <c r="H349" s="164">
        <v>18</v>
      </c>
      <c r="L349" s="161"/>
      <c r="M349" s="165"/>
      <c r="N349" s="166"/>
      <c r="O349" s="166"/>
      <c r="P349" s="166"/>
      <c r="Q349" s="166"/>
      <c r="R349" s="166"/>
      <c r="S349" s="166"/>
      <c r="T349" s="167"/>
      <c r="AT349" s="162" t="s">
        <v>147</v>
      </c>
      <c r="AU349" s="162" t="s">
        <v>83</v>
      </c>
      <c r="AV349" s="14" t="s">
        <v>83</v>
      </c>
      <c r="AW349" s="14" t="s">
        <v>30</v>
      </c>
      <c r="AX349" s="14" t="s">
        <v>74</v>
      </c>
      <c r="AY349" s="162" t="s">
        <v>138</v>
      </c>
    </row>
    <row r="350" spans="1:65" s="14" customFormat="1" x14ac:dyDescent="0.2">
      <c r="B350" s="161"/>
      <c r="D350" s="155" t="s">
        <v>147</v>
      </c>
      <c r="E350" s="162" t="s">
        <v>1</v>
      </c>
      <c r="F350" s="163" t="s">
        <v>360</v>
      </c>
      <c r="H350" s="164">
        <v>7.35</v>
      </c>
      <c r="L350" s="161"/>
      <c r="M350" s="165"/>
      <c r="N350" s="166"/>
      <c r="O350" s="166"/>
      <c r="P350" s="166"/>
      <c r="Q350" s="166"/>
      <c r="R350" s="166"/>
      <c r="S350" s="166"/>
      <c r="T350" s="167"/>
      <c r="AT350" s="162" t="s">
        <v>147</v>
      </c>
      <c r="AU350" s="162" t="s">
        <v>83</v>
      </c>
      <c r="AV350" s="14" t="s">
        <v>83</v>
      </c>
      <c r="AW350" s="14" t="s">
        <v>30</v>
      </c>
      <c r="AX350" s="14" t="s">
        <v>74</v>
      </c>
      <c r="AY350" s="162" t="s">
        <v>138</v>
      </c>
    </row>
    <row r="351" spans="1:65" s="14" customFormat="1" x14ac:dyDescent="0.2">
      <c r="B351" s="161"/>
      <c r="D351" s="155" t="s">
        <v>147</v>
      </c>
      <c r="E351" s="162" t="s">
        <v>1</v>
      </c>
      <c r="F351" s="163" t="s">
        <v>361</v>
      </c>
      <c r="H351" s="164">
        <v>0.26300000000000001</v>
      </c>
      <c r="L351" s="161"/>
      <c r="M351" s="165"/>
      <c r="N351" s="166"/>
      <c r="O351" s="166"/>
      <c r="P351" s="166"/>
      <c r="Q351" s="166"/>
      <c r="R351" s="166"/>
      <c r="S351" s="166"/>
      <c r="T351" s="167"/>
      <c r="AT351" s="162" t="s">
        <v>147</v>
      </c>
      <c r="AU351" s="162" t="s">
        <v>83</v>
      </c>
      <c r="AV351" s="14" t="s">
        <v>83</v>
      </c>
      <c r="AW351" s="14" t="s">
        <v>30</v>
      </c>
      <c r="AX351" s="14" t="s">
        <v>74</v>
      </c>
      <c r="AY351" s="162" t="s">
        <v>138</v>
      </c>
    </row>
    <row r="352" spans="1:65" s="15" customFormat="1" x14ac:dyDescent="0.2">
      <c r="B352" s="168"/>
      <c r="D352" s="155" t="s">
        <v>147</v>
      </c>
      <c r="E352" s="169" t="s">
        <v>1</v>
      </c>
      <c r="F352" s="170" t="s">
        <v>153</v>
      </c>
      <c r="H352" s="171">
        <v>56.692999999999998</v>
      </c>
      <c r="L352" s="168"/>
      <c r="M352" s="172"/>
      <c r="N352" s="173"/>
      <c r="O352" s="173"/>
      <c r="P352" s="173"/>
      <c r="Q352" s="173"/>
      <c r="R352" s="173"/>
      <c r="S352" s="173"/>
      <c r="T352" s="174"/>
      <c r="AT352" s="169" t="s">
        <v>147</v>
      </c>
      <c r="AU352" s="169" t="s">
        <v>83</v>
      </c>
      <c r="AV352" s="15" t="s">
        <v>145</v>
      </c>
      <c r="AW352" s="15" t="s">
        <v>30</v>
      </c>
      <c r="AX352" s="15" t="s">
        <v>79</v>
      </c>
      <c r="AY352" s="169" t="s">
        <v>138</v>
      </c>
    </row>
    <row r="353" spans="1:65" s="2" customFormat="1" ht="21.75" customHeight="1" x14ac:dyDescent="0.2">
      <c r="A353" s="30"/>
      <c r="B353" s="141"/>
      <c r="C353" s="142">
        <v>39</v>
      </c>
      <c r="D353" s="142" t="s">
        <v>140</v>
      </c>
      <c r="E353" s="143" t="s">
        <v>362</v>
      </c>
      <c r="F353" s="144" t="s">
        <v>363</v>
      </c>
      <c r="G353" s="145" t="s">
        <v>262</v>
      </c>
      <c r="H353" s="146">
        <v>30</v>
      </c>
      <c r="I353" s="147"/>
      <c r="J353" s="147">
        <f>ROUND(I353*H353,2)</f>
        <v>0</v>
      </c>
      <c r="K353" s="144" t="s">
        <v>144</v>
      </c>
      <c r="L353" s="31"/>
      <c r="M353" s="148" t="s">
        <v>1</v>
      </c>
      <c r="N353" s="149" t="s">
        <v>39</v>
      </c>
      <c r="O353" s="150">
        <v>7.0999999999999994E-2</v>
      </c>
      <c r="P353" s="150">
        <f>O353*H353</f>
        <v>2.13</v>
      </c>
      <c r="Q353" s="150">
        <v>1.0000000000000001E-5</v>
      </c>
      <c r="R353" s="150">
        <f>Q353*H353</f>
        <v>3.0000000000000003E-4</v>
      </c>
      <c r="S353" s="150">
        <v>0</v>
      </c>
      <c r="T353" s="151">
        <f>S353*H353</f>
        <v>0</v>
      </c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R353" s="152" t="s">
        <v>145</v>
      </c>
      <c r="AT353" s="152" t="s">
        <v>140</v>
      </c>
      <c r="AU353" s="152" t="s">
        <v>83</v>
      </c>
      <c r="AY353" s="18" t="s">
        <v>138</v>
      </c>
      <c r="BE353" s="153">
        <f>IF(N353="základní",J353,0)</f>
        <v>0</v>
      </c>
      <c r="BF353" s="153">
        <f>IF(N353="snížená",J353,0)</f>
        <v>0</v>
      </c>
      <c r="BG353" s="153">
        <f>IF(N353="zákl. přenesená",J353,0)</f>
        <v>0</v>
      </c>
      <c r="BH353" s="153">
        <f>IF(N353="sníž. přenesená",J353,0)</f>
        <v>0</v>
      </c>
      <c r="BI353" s="153">
        <f>IF(N353="nulová",J353,0)</f>
        <v>0</v>
      </c>
      <c r="BJ353" s="18" t="s">
        <v>79</v>
      </c>
      <c r="BK353" s="153">
        <f>ROUND(I353*H353,2)</f>
        <v>0</v>
      </c>
      <c r="BL353" s="18" t="s">
        <v>145</v>
      </c>
      <c r="BM353" s="152" t="s">
        <v>364</v>
      </c>
    </row>
    <row r="354" spans="1:65" s="2" customFormat="1" ht="87.75" x14ac:dyDescent="0.2">
      <c r="A354" s="30"/>
      <c r="B354" s="31"/>
      <c r="C354" s="30"/>
      <c r="D354" s="155" t="s">
        <v>157</v>
      </c>
      <c r="E354" s="30"/>
      <c r="F354" s="175" t="s">
        <v>365</v>
      </c>
      <c r="G354" s="30"/>
      <c r="H354" s="30"/>
      <c r="I354" s="30"/>
      <c r="J354" s="30"/>
      <c r="K354" s="30"/>
      <c r="L354" s="31"/>
      <c r="M354" s="176"/>
      <c r="N354" s="177"/>
      <c r="O354" s="56"/>
      <c r="P354" s="56"/>
      <c r="Q354" s="56"/>
      <c r="R354" s="56"/>
      <c r="S354" s="56"/>
      <c r="T354" s="57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T354" s="18" t="s">
        <v>157</v>
      </c>
      <c r="AU354" s="18" t="s">
        <v>83</v>
      </c>
    </row>
    <row r="355" spans="1:65" s="2" customFormat="1" ht="16.5" customHeight="1" x14ac:dyDescent="0.2">
      <c r="A355" s="30"/>
      <c r="B355" s="141"/>
      <c r="C355" s="142">
        <v>40</v>
      </c>
      <c r="D355" s="142" t="s">
        <v>140</v>
      </c>
      <c r="E355" s="143" t="s">
        <v>366</v>
      </c>
      <c r="F355" s="144" t="s">
        <v>367</v>
      </c>
      <c r="G355" s="145" t="s">
        <v>162</v>
      </c>
      <c r="H355" s="146">
        <v>2.7839999999999998</v>
      </c>
      <c r="I355" s="147"/>
      <c r="J355" s="147">
        <f>ROUND(I355*H355,2)</f>
        <v>0</v>
      </c>
      <c r="K355" s="144" t="s">
        <v>144</v>
      </c>
      <c r="L355" s="31"/>
      <c r="M355" s="148" t="s">
        <v>1</v>
      </c>
      <c r="N355" s="149" t="s">
        <v>39</v>
      </c>
      <c r="O355" s="150">
        <v>6.4359999999999999</v>
      </c>
      <c r="P355" s="150">
        <f>O355*H355</f>
        <v>17.917824</v>
      </c>
      <c r="Q355" s="150">
        <v>0</v>
      </c>
      <c r="R355" s="150">
        <f>Q355*H355</f>
        <v>0</v>
      </c>
      <c r="S355" s="150">
        <v>2</v>
      </c>
      <c r="T355" s="151">
        <f>S355*H355</f>
        <v>5.5679999999999996</v>
      </c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R355" s="152" t="s">
        <v>145</v>
      </c>
      <c r="AT355" s="152" t="s">
        <v>140</v>
      </c>
      <c r="AU355" s="152" t="s">
        <v>83</v>
      </c>
      <c r="AY355" s="18" t="s">
        <v>138</v>
      </c>
      <c r="BE355" s="153">
        <f>IF(N355="základní",J355,0)</f>
        <v>0</v>
      </c>
      <c r="BF355" s="153">
        <f>IF(N355="snížená",J355,0)</f>
        <v>0</v>
      </c>
      <c r="BG355" s="153">
        <f>IF(N355="zákl. přenesená",J355,0)</f>
        <v>0</v>
      </c>
      <c r="BH355" s="153">
        <f>IF(N355="sníž. přenesená",J355,0)</f>
        <v>0</v>
      </c>
      <c r="BI355" s="153">
        <f>IF(N355="nulová",J355,0)</f>
        <v>0</v>
      </c>
      <c r="BJ355" s="18" t="s">
        <v>79</v>
      </c>
      <c r="BK355" s="153">
        <f>ROUND(I355*H355,2)</f>
        <v>0</v>
      </c>
      <c r="BL355" s="18" t="s">
        <v>145</v>
      </c>
      <c r="BM355" s="152" t="s">
        <v>368</v>
      </c>
    </row>
    <row r="356" spans="1:65" s="13" customFormat="1" x14ac:dyDescent="0.2">
      <c r="B356" s="154"/>
      <c r="D356" s="155" t="s">
        <v>147</v>
      </c>
      <c r="E356" s="156" t="s">
        <v>1</v>
      </c>
      <c r="F356" s="157" t="s">
        <v>369</v>
      </c>
      <c r="H356" s="156" t="s">
        <v>1</v>
      </c>
      <c r="L356" s="154"/>
      <c r="M356" s="158"/>
      <c r="N356" s="159"/>
      <c r="O356" s="159"/>
      <c r="P356" s="159"/>
      <c r="Q356" s="159"/>
      <c r="R356" s="159"/>
      <c r="S356" s="159"/>
      <c r="T356" s="160"/>
      <c r="AT356" s="156" t="s">
        <v>147</v>
      </c>
      <c r="AU356" s="156" t="s">
        <v>83</v>
      </c>
      <c r="AV356" s="13" t="s">
        <v>79</v>
      </c>
      <c r="AW356" s="13" t="s">
        <v>30</v>
      </c>
      <c r="AX356" s="13" t="s">
        <v>74</v>
      </c>
      <c r="AY356" s="156" t="s">
        <v>138</v>
      </c>
    </row>
    <row r="357" spans="1:65" s="14" customFormat="1" x14ac:dyDescent="0.2">
      <c r="B357" s="161"/>
      <c r="D357" s="155" t="s">
        <v>147</v>
      </c>
      <c r="E357" s="162" t="s">
        <v>1</v>
      </c>
      <c r="F357" s="163" t="s">
        <v>203</v>
      </c>
      <c r="H357" s="164">
        <v>2.1120000000000001</v>
      </c>
      <c r="L357" s="161"/>
      <c r="M357" s="165"/>
      <c r="N357" s="166"/>
      <c r="O357" s="166"/>
      <c r="P357" s="166"/>
      <c r="Q357" s="166"/>
      <c r="R357" s="166"/>
      <c r="S357" s="166"/>
      <c r="T357" s="167"/>
      <c r="AT357" s="162" t="s">
        <v>147</v>
      </c>
      <c r="AU357" s="162" t="s">
        <v>83</v>
      </c>
      <c r="AV357" s="14" t="s">
        <v>83</v>
      </c>
      <c r="AW357" s="14" t="s">
        <v>30</v>
      </c>
      <c r="AX357" s="14" t="s">
        <v>74</v>
      </c>
      <c r="AY357" s="162" t="s">
        <v>138</v>
      </c>
    </row>
    <row r="358" spans="1:65" s="14" customFormat="1" x14ac:dyDescent="0.2">
      <c r="B358" s="161"/>
      <c r="D358" s="155" t="s">
        <v>147</v>
      </c>
      <c r="E358" s="162" t="s">
        <v>1</v>
      </c>
      <c r="F358" s="163" t="s">
        <v>204</v>
      </c>
      <c r="H358" s="164">
        <v>0.67200000000000004</v>
      </c>
      <c r="L358" s="161"/>
      <c r="M358" s="165"/>
      <c r="N358" s="166"/>
      <c r="O358" s="166"/>
      <c r="P358" s="166"/>
      <c r="Q358" s="166"/>
      <c r="R358" s="166"/>
      <c r="S358" s="166"/>
      <c r="T358" s="167"/>
      <c r="AT358" s="162" t="s">
        <v>147</v>
      </c>
      <c r="AU358" s="162" t="s">
        <v>83</v>
      </c>
      <c r="AV358" s="14" t="s">
        <v>83</v>
      </c>
      <c r="AW358" s="14" t="s">
        <v>30</v>
      </c>
      <c r="AX358" s="14" t="s">
        <v>74</v>
      </c>
      <c r="AY358" s="162" t="s">
        <v>138</v>
      </c>
    </row>
    <row r="359" spans="1:65" s="15" customFormat="1" x14ac:dyDescent="0.2">
      <c r="B359" s="168"/>
      <c r="D359" s="155" t="s">
        <v>147</v>
      </c>
      <c r="E359" s="169" t="s">
        <v>1</v>
      </c>
      <c r="F359" s="170" t="s">
        <v>153</v>
      </c>
      <c r="H359" s="171">
        <v>2.7840000000000003</v>
      </c>
      <c r="L359" s="168"/>
      <c r="M359" s="172"/>
      <c r="N359" s="173"/>
      <c r="O359" s="173"/>
      <c r="P359" s="173"/>
      <c r="Q359" s="173"/>
      <c r="R359" s="173"/>
      <c r="S359" s="173"/>
      <c r="T359" s="174"/>
      <c r="AT359" s="169" t="s">
        <v>147</v>
      </c>
      <c r="AU359" s="169" t="s">
        <v>83</v>
      </c>
      <c r="AV359" s="15" t="s">
        <v>145</v>
      </c>
      <c r="AW359" s="15" t="s">
        <v>30</v>
      </c>
      <c r="AX359" s="15" t="s">
        <v>79</v>
      </c>
      <c r="AY359" s="169" t="s">
        <v>138</v>
      </c>
    </row>
    <row r="360" spans="1:65" s="2" customFormat="1" ht="21.75" customHeight="1" x14ac:dyDescent="0.2">
      <c r="A360" s="30"/>
      <c r="B360" s="141"/>
      <c r="C360" s="142">
        <v>41</v>
      </c>
      <c r="D360" s="142" t="s">
        <v>140</v>
      </c>
      <c r="E360" s="143" t="s">
        <v>370</v>
      </c>
      <c r="F360" s="144" t="s">
        <v>371</v>
      </c>
      <c r="G360" s="145" t="s">
        <v>162</v>
      </c>
      <c r="H360" s="146">
        <v>2.37</v>
      </c>
      <c r="I360" s="147"/>
      <c r="J360" s="147">
        <f>ROUND(I360*H360,2)</f>
        <v>0</v>
      </c>
      <c r="K360" s="144" t="s">
        <v>144</v>
      </c>
      <c r="L360" s="31"/>
      <c r="M360" s="148" t="s">
        <v>1</v>
      </c>
      <c r="N360" s="149" t="s">
        <v>39</v>
      </c>
      <c r="O360" s="150">
        <v>2.7130000000000001</v>
      </c>
      <c r="P360" s="150">
        <f>O360*H360</f>
        <v>6.4298100000000007</v>
      </c>
      <c r="Q360" s="150">
        <v>0</v>
      </c>
      <c r="R360" s="150">
        <f>Q360*H360</f>
        <v>0</v>
      </c>
      <c r="S360" s="150">
        <v>1.8</v>
      </c>
      <c r="T360" s="151">
        <f>S360*H360</f>
        <v>4.266</v>
      </c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R360" s="152" t="s">
        <v>145</v>
      </c>
      <c r="AT360" s="152" t="s">
        <v>140</v>
      </c>
      <c r="AU360" s="152" t="s">
        <v>83</v>
      </c>
      <c r="AY360" s="18" t="s">
        <v>138</v>
      </c>
      <c r="BE360" s="153">
        <f>IF(N360="základní",J360,0)</f>
        <v>0</v>
      </c>
      <c r="BF360" s="153">
        <f>IF(N360="snížená",J360,0)</f>
        <v>0</v>
      </c>
      <c r="BG360" s="153">
        <f>IF(N360="zákl. přenesená",J360,0)</f>
        <v>0</v>
      </c>
      <c r="BH360" s="153">
        <f>IF(N360="sníž. přenesená",J360,0)</f>
        <v>0</v>
      </c>
      <c r="BI360" s="153">
        <f>IF(N360="nulová",J360,0)</f>
        <v>0</v>
      </c>
      <c r="BJ360" s="18" t="s">
        <v>79</v>
      </c>
      <c r="BK360" s="153">
        <f>ROUND(I360*H360,2)</f>
        <v>0</v>
      </c>
      <c r="BL360" s="18" t="s">
        <v>145</v>
      </c>
      <c r="BM360" s="152" t="s">
        <v>372</v>
      </c>
    </row>
    <row r="361" spans="1:65" s="13" customFormat="1" x14ac:dyDescent="0.2">
      <c r="B361" s="154"/>
      <c r="D361" s="155" t="s">
        <v>147</v>
      </c>
      <c r="E361" s="156" t="s">
        <v>1</v>
      </c>
      <c r="F361" s="157" t="s">
        <v>373</v>
      </c>
      <c r="H361" s="156" t="s">
        <v>1</v>
      </c>
      <c r="L361" s="154"/>
      <c r="M361" s="158"/>
      <c r="N361" s="159"/>
      <c r="O361" s="159"/>
      <c r="P361" s="159"/>
      <c r="Q361" s="159"/>
      <c r="R361" s="159"/>
      <c r="S361" s="159"/>
      <c r="T361" s="160"/>
      <c r="AT361" s="156" t="s">
        <v>147</v>
      </c>
      <c r="AU361" s="156" t="s">
        <v>83</v>
      </c>
      <c r="AV361" s="13" t="s">
        <v>79</v>
      </c>
      <c r="AW361" s="13" t="s">
        <v>30</v>
      </c>
      <c r="AX361" s="13" t="s">
        <v>74</v>
      </c>
      <c r="AY361" s="156" t="s">
        <v>138</v>
      </c>
    </row>
    <row r="362" spans="1:65" s="14" customFormat="1" x14ac:dyDescent="0.2">
      <c r="B362" s="161"/>
      <c r="D362" s="155" t="s">
        <v>147</v>
      </c>
      <c r="E362" s="162" t="s">
        <v>1</v>
      </c>
      <c r="F362" s="163" t="s">
        <v>374</v>
      </c>
      <c r="H362" s="164">
        <v>1.62</v>
      </c>
      <c r="L362" s="161"/>
      <c r="M362" s="165"/>
      <c r="N362" s="166"/>
      <c r="O362" s="166"/>
      <c r="P362" s="166"/>
      <c r="Q362" s="166"/>
      <c r="R362" s="166"/>
      <c r="S362" s="166"/>
      <c r="T362" s="167"/>
      <c r="AT362" s="162" t="s">
        <v>147</v>
      </c>
      <c r="AU362" s="162" t="s">
        <v>83</v>
      </c>
      <c r="AV362" s="14" t="s">
        <v>83</v>
      </c>
      <c r="AW362" s="14" t="s">
        <v>30</v>
      </c>
      <c r="AX362" s="14" t="s">
        <v>74</v>
      </c>
      <c r="AY362" s="162" t="s">
        <v>138</v>
      </c>
    </row>
    <row r="363" spans="1:65" s="14" customFormat="1" x14ac:dyDescent="0.2">
      <c r="B363" s="161"/>
      <c r="D363" s="155" t="s">
        <v>147</v>
      </c>
      <c r="E363" s="162" t="s">
        <v>1</v>
      </c>
      <c r="F363" s="163" t="s">
        <v>375</v>
      </c>
      <c r="H363" s="164">
        <v>0.75</v>
      </c>
      <c r="L363" s="161"/>
      <c r="M363" s="165"/>
      <c r="N363" s="166"/>
      <c r="O363" s="166"/>
      <c r="P363" s="166"/>
      <c r="Q363" s="166"/>
      <c r="R363" s="166"/>
      <c r="S363" s="166"/>
      <c r="T363" s="167"/>
      <c r="AT363" s="162" t="s">
        <v>147</v>
      </c>
      <c r="AU363" s="162" t="s">
        <v>83</v>
      </c>
      <c r="AV363" s="14" t="s">
        <v>83</v>
      </c>
      <c r="AW363" s="14" t="s">
        <v>30</v>
      </c>
      <c r="AX363" s="14" t="s">
        <v>74</v>
      </c>
      <c r="AY363" s="162" t="s">
        <v>138</v>
      </c>
    </row>
    <row r="364" spans="1:65" s="15" customFormat="1" x14ac:dyDescent="0.2">
      <c r="B364" s="168"/>
      <c r="D364" s="155" t="s">
        <v>147</v>
      </c>
      <c r="E364" s="169" t="s">
        <v>1</v>
      </c>
      <c r="F364" s="170" t="s">
        <v>153</v>
      </c>
      <c r="H364" s="171">
        <v>2.37</v>
      </c>
      <c r="L364" s="168"/>
      <c r="M364" s="172"/>
      <c r="N364" s="173"/>
      <c r="O364" s="173"/>
      <c r="P364" s="173"/>
      <c r="Q364" s="173"/>
      <c r="R364" s="173"/>
      <c r="S364" s="173"/>
      <c r="T364" s="174"/>
      <c r="AT364" s="169" t="s">
        <v>147</v>
      </c>
      <c r="AU364" s="169" t="s">
        <v>83</v>
      </c>
      <c r="AV364" s="15" t="s">
        <v>145</v>
      </c>
      <c r="AW364" s="15" t="s">
        <v>30</v>
      </c>
      <c r="AX364" s="15" t="s">
        <v>79</v>
      </c>
      <c r="AY364" s="169" t="s">
        <v>138</v>
      </c>
    </row>
    <row r="365" spans="1:65" s="2" customFormat="1" ht="16.5" customHeight="1" x14ac:dyDescent="0.2">
      <c r="A365" s="30"/>
      <c r="B365" s="141"/>
      <c r="C365" s="142">
        <v>42</v>
      </c>
      <c r="D365" s="142" t="s">
        <v>140</v>
      </c>
      <c r="E365" s="143" t="s">
        <v>376</v>
      </c>
      <c r="F365" s="144" t="s">
        <v>377</v>
      </c>
      <c r="G365" s="145" t="s">
        <v>233</v>
      </c>
      <c r="H365" s="146">
        <v>27.75</v>
      </c>
      <c r="I365" s="147"/>
      <c r="J365" s="147">
        <f>ROUND(I365*H365,2)</f>
        <v>0</v>
      </c>
      <c r="K365" s="144" t="s">
        <v>144</v>
      </c>
      <c r="L365" s="31"/>
      <c r="M365" s="148" t="s">
        <v>1</v>
      </c>
      <c r="N365" s="149" t="s">
        <v>39</v>
      </c>
      <c r="O365" s="150">
        <v>0.26500000000000001</v>
      </c>
      <c r="P365" s="150">
        <f>O365*H365</f>
        <v>7.3537500000000007</v>
      </c>
      <c r="Q365" s="150">
        <v>0</v>
      </c>
      <c r="R365" s="150">
        <f>Q365*H365</f>
        <v>0</v>
      </c>
      <c r="S365" s="150">
        <v>7.5999999999999998E-2</v>
      </c>
      <c r="T365" s="151">
        <f>S365*H365</f>
        <v>2.109</v>
      </c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R365" s="152" t="s">
        <v>145</v>
      </c>
      <c r="AT365" s="152" t="s">
        <v>140</v>
      </c>
      <c r="AU365" s="152" t="s">
        <v>83</v>
      </c>
      <c r="AY365" s="18" t="s">
        <v>138</v>
      </c>
      <c r="BE365" s="153">
        <f>IF(N365="základní",J365,0)</f>
        <v>0</v>
      </c>
      <c r="BF365" s="153">
        <f>IF(N365="snížená",J365,0)</f>
        <v>0</v>
      </c>
      <c r="BG365" s="153">
        <f>IF(N365="zákl. přenesená",J365,0)</f>
        <v>0</v>
      </c>
      <c r="BH365" s="153">
        <f>IF(N365="sníž. přenesená",J365,0)</f>
        <v>0</v>
      </c>
      <c r="BI365" s="153">
        <f>IF(N365="nulová",J365,0)</f>
        <v>0</v>
      </c>
      <c r="BJ365" s="18" t="s">
        <v>79</v>
      </c>
      <c r="BK365" s="153">
        <f>ROUND(I365*H365,2)</f>
        <v>0</v>
      </c>
      <c r="BL365" s="18" t="s">
        <v>145</v>
      </c>
      <c r="BM365" s="152" t="s">
        <v>378</v>
      </c>
    </row>
    <row r="366" spans="1:65" s="14" customFormat="1" x14ac:dyDescent="0.2">
      <c r="B366" s="161"/>
      <c r="D366" s="155" t="s">
        <v>147</v>
      </c>
      <c r="E366" s="162" t="s">
        <v>1</v>
      </c>
      <c r="F366" s="163" t="s">
        <v>379</v>
      </c>
      <c r="H366" s="164">
        <v>14</v>
      </c>
      <c r="L366" s="161"/>
      <c r="M366" s="165"/>
      <c r="N366" s="166"/>
      <c r="O366" s="166"/>
      <c r="P366" s="166"/>
      <c r="Q366" s="166"/>
      <c r="R366" s="166"/>
      <c r="S366" s="166"/>
      <c r="T366" s="167"/>
      <c r="AT366" s="162" t="s">
        <v>147</v>
      </c>
      <c r="AU366" s="162" t="s">
        <v>83</v>
      </c>
      <c r="AV366" s="14" t="s">
        <v>83</v>
      </c>
      <c r="AW366" s="14" t="s">
        <v>30</v>
      </c>
      <c r="AX366" s="14" t="s">
        <v>74</v>
      </c>
      <c r="AY366" s="162" t="s">
        <v>138</v>
      </c>
    </row>
    <row r="367" spans="1:65" s="14" customFormat="1" x14ac:dyDescent="0.2">
      <c r="B367" s="161"/>
      <c r="D367" s="155" t="s">
        <v>147</v>
      </c>
      <c r="E367" s="162" t="s">
        <v>1</v>
      </c>
      <c r="F367" s="163" t="s">
        <v>380</v>
      </c>
      <c r="H367" s="164">
        <v>13.75</v>
      </c>
      <c r="L367" s="161"/>
      <c r="M367" s="165"/>
      <c r="N367" s="166"/>
      <c r="O367" s="166"/>
      <c r="P367" s="166"/>
      <c r="Q367" s="166"/>
      <c r="R367" s="166"/>
      <c r="S367" s="166"/>
      <c r="T367" s="167"/>
      <c r="AT367" s="162" t="s">
        <v>147</v>
      </c>
      <c r="AU367" s="162" t="s">
        <v>83</v>
      </c>
      <c r="AV367" s="14" t="s">
        <v>83</v>
      </c>
      <c r="AW367" s="14" t="s">
        <v>30</v>
      </c>
      <c r="AX367" s="14" t="s">
        <v>74</v>
      </c>
      <c r="AY367" s="162" t="s">
        <v>138</v>
      </c>
    </row>
    <row r="368" spans="1:65" s="15" customFormat="1" x14ac:dyDescent="0.2">
      <c r="B368" s="168"/>
      <c r="D368" s="155" t="s">
        <v>147</v>
      </c>
      <c r="E368" s="169" t="s">
        <v>1</v>
      </c>
      <c r="F368" s="170" t="s">
        <v>153</v>
      </c>
      <c r="H368" s="171">
        <v>27.75</v>
      </c>
      <c r="L368" s="168"/>
      <c r="M368" s="172"/>
      <c r="N368" s="173"/>
      <c r="O368" s="173"/>
      <c r="P368" s="173"/>
      <c r="Q368" s="173"/>
      <c r="R368" s="173"/>
      <c r="S368" s="173"/>
      <c r="T368" s="174"/>
      <c r="AT368" s="169" t="s">
        <v>147</v>
      </c>
      <c r="AU368" s="169" t="s">
        <v>83</v>
      </c>
      <c r="AV368" s="15" t="s">
        <v>145</v>
      </c>
      <c r="AW368" s="15" t="s">
        <v>30</v>
      </c>
      <c r="AX368" s="15" t="s">
        <v>79</v>
      </c>
      <c r="AY368" s="169" t="s">
        <v>138</v>
      </c>
    </row>
    <row r="369" spans="1:65" s="2" customFormat="1" ht="21.75" customHeight="1" x14ac:dyDescent="0.2">
      <c r="A369" s="30"/>
      <c r="B369" s="141"/>
      <c r="C369" s="142">
        <v>43</v>
      </c>
      <c r="D369" s="142" t="s">
        <v>140</v>
      </c>
      <c r="E369" s="143" t="s">
        <v>381</v>
      </c>
      <c r="F369" s="144" t="s">
        <v>382</v>
      </c>
      <c r="G369" s="145" t="s">
        <v>143</v>
      </c>
      <c r="H369" s="146">
        <v>9.92</v>
      </c>
      <c r="I369" s="147"/>
      <c r="J369" s="147">
        <f>ROUND(I369*H369,2)</f>
        <v>0</v>
      </c>
      <c r="K369" s="144" t="s">
        <v>144</v>
      </c>
      <c r="L369" s="31"/>
      <c r="M369" s="148" t="s">
        <v>1</v>
      </c>
      <c r="N369" s="149" t="s">
        <v>39</v>
      </c>
      <c r="O369" s="150">
        <v>3.33</v>
      </c>
      <c r="P369" s="150">
        <f>O369*H369</f>
        <v>33.0336</v>
      </c>
      <c r="Q369" s="150">
        <v>0</v>
      </c>
      <c r="R369" s="150">
        <f>Q369*H369</f>
        <v>0</v>
      </c>
      <c r="S369" s="150">
        <v>0.36</v>
      </c>
      <c r="T369" s="151">
        <f>S369*H369</f>
        <v>3.5711999999999997</v>
      </c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R369" s="152" t="s">
        <v>145</v>
      </c>
      <c r="AT369" s="152" t="s">
        <v>140</v>
      </c>
      <c r="AU369" s="152" t="s">
        <v>83</v>
      </c>
      <c r="AY369" s="18" t="s">
        <v>138</v>
      </c>
      <c r="BE369" s="153">
        <f>IF(N369="základní",J369,0)</f>
        <v>0</v>
      </c>
      <c r="BF369" s="153">
        <f>IF(N369="snížená",J369,0)</f>
        <v>0</v>
      </c>
      <c r="BG369" s="153">
        <f>IF(N369="zákl. přenesená",J369,0)</f>
        <v>0</v>
      </c>
      <c r="BH369" s="153">
        <f>IF(N369="sníž. přenesená",J369,0)</f>
        <v>0</v>
      </c>
      <c r="BI369" s="153">
        <f>IF(N369="nulová",J369,0)</f>
        <v>0</v>
      </c>
      <c r="BJ369" s="18" t="s">
        <v>79</v>
      </c>
      <c r="BK369" s="153">
        <f>ROUND(I369*H369,2)</f>
        <v>0</v>
      </c>
      <c r="BL369" s="18" t="s">
        <v>145</v>
      </c>
      <c r="BM369" s="152" t="s">
        <v>383</v>
      </c>
    </row>
    <row r="370" spans="1:65" s="13" customFormat="1" x14ac:dyDescent="0.2">
      <c r="B370" s="154"/>
      <c r="D370" s="155" t="s">
        <v>147</v>
      </c>
      <c r="E370" s="156" t="s">
        <v>1</v>
      </c>
      <c r="F370" s="157" t="s">
        <v>384</v>
      </c>
      <c r="H370" s="156" t="s">
        <v>1</v>
      </c>
      <c r="L370" s="154"/>
      <c r="M370" s="158"/>
      <c r="N370" s="159"/>
      <c r="O370" s="159"/>
      <c r="P370" s="159"/>
      <c r="Q370" s="159"/>
      <c r="R370" s="159"/>
      <c r="S370" s="159"/>
      <c r="T370" s="160"/>
      <c r="AT370" s="156" t="s">
        <v>147</v>
      </c>
      <c r="AU370" s="156" t="s">
        <v>83</v>
      </c>
      <c r="AV370" s="13" t="s">
        <v>79</v>
      </c>
      <c r="AW370" s="13" t="s">
        <v>30</v>
      </c>
      <c r="AX370" s="13" t="s">
        <v>74</v>
      </c>
      <c r="AY370" s="156" t="s">
        <v>138</v>
      </c>
    </row>
    <row r="371" spans="1:65" s="14" customFormat="1" x14ac:dyDescent="0.2">
      <c r="B371" s="161"/>
      <c r="D371" s="155" t="s">
        <v>147</v>
      </c>
      <c r="E371" s="162" t="s">
        <v>1</v>
      </c>
      <c r="F371" s="163" t="s">
        <v>385</v>
      </c>
      <c r="H371" s="164">
        <v>5.28</v>
      </c>
      <c r="L371" s="161"/>
      <c r="M371" s="165"/>
      <c r="N371" s="166"/>
      <c r="O371" s="166"/>
      <c r="P371" s="166"/>
      <c r="Q371" s="166"/>
      <c r="R371" s="166"/>
      <c r="S371" s="166"/>
      <c r="T371" s="167"/>
      <c r="AT371" s="162" t="s">
        <v>147</v>
      </c>
      <c r="AU371" s="162" t="s">
        <v>83</v>
      </c>
      <c r="AV371" s="14" t="s">
        <v>83</v>
      </c>
      <c r="AW371" s="14" t="s">
        <v>30</v>
      </c>
      <c r="AX371" s="14" t="s">
        <v>74</v>
      </c>
      <c r="AY371" s="162" t="s">
        <v>138</v>
      </c>
    </row>
    <row r="372" spans="1:65" s="14" customFormat="1" x14ac:dyDescent="0.2">
      <c r="B372" s="161"/>
      <c r="D372" s="155" t="s">
        <v>147</v>
      </c>
      <c r="E372" s="162" t="s">
        <v>1</v>
      </c>
      <c r="F372" s="163" t="s">
        <v>386</v>
      </c>
      <c r="H372" s="164">
        <v>4.6399999999999997</v>
      </c>
      <c r="L372" s="161"/>
      <c r="M372" s="165"/>
      <c r="N372" s="166"/>
      <c r="O372" s="166"/>
      <c r="P372" s="166"/>
      <c r="Q372" s="166"/>
      <c r="R372" s="166"/>
      <c r="S372" s="166"/>
      <c r="T372" s="167"/>
      <c r="AT372" s="162" t="s">
        <v>147</v>
      </c>
      <c r="AU372" s="162" t="s">
        <v>83</v>
      </c>
      <c r="AV372" s="14" t="s">
        <v>83</v>
      </c>
      <c r="AW372" s="14" t="s">
        <v>30</v>
      </c>
      <c r="AX372" s="14" t="s">
        <v>74</v>
      </c>
      <c r="AY372" s="162" t="s">
        <v>138</v>
      </c>
    </row>
    <row r="373" spans="1:65" s="15" customFormat="1" x14ac:dyDescent="0.2">
      <c r="B373" s="168"/>
      <c r="D373" s="155" t="s">
        <v>147</v>
      </c>
      <c r="E373" s="169" t="s">
        <v>1</v>
      </c>
      <c r="F373" s="170" t="s">
        <v>153</v>
      </c>
      <c r="H373" s="171">
        <v>9.92</v>
      </c>
      <c r="L373" s="168"/>
      <c r="M373" s="172"/>
      <c r="N373" s="173"/>
      <c r="O373" s="173"/>
      <c r="P373" s="173"/>
      <c r="Q373" s="173"/>
      <c r="R373" s="173"/>
      <c r="S373" s="173"/>
      <c r="T373" s="174"/>
      <c r="AT373" s="169" t="s">
        <v>147</v>
      </c>
      <c r="AU373" s="169" t="s">
        <v>83</v>
      </c>
      <c r="AV373" s="15" t="s">
        <v>145</v>
      </c>
      <c r="AW373" s="15" t="s">
        <v>30</v>
      </c>
      <c r="AX373" s="15" t="s">
        <v>79</v>
      </c>
      <c r="AY373" s="169" t="s">
        <v>138</v>
      </c>
    </row>
    <row r="374" spans="1:65" s="2" customFormat="1" ht="16.5" customHeight="1" x14ac:dyDescent="0.2">
      <c r="A374" s="30"/>
      <c r="B374" s="141"/>
      <c r="C374" s="142">
        <v>44</v>
      </c>
      <c r="D374" s="142" t="s">
        <v>140</v>
      </c>
      <c r="E374" s="143" t="s">
        <v>387</v>
      </c>
      <c r="F374" s="144" t="s">
        <v>388</v>
      </c>
      <c r="G374" s="145" t="s">
        <v>143</v>
      </c>
      <c r="H374" s="146">
        <v>12.12</v>
      </c>
      <c r="I374" s="147"/>
      <c r="J374" s="147">
        <f>ROUND(I374*H374,2)</f>
        <v>0</v>
      </c>
      <c r="K374" s="144" t="s">
        <v>144</v>
      </c>
      <c r="L374" s="31"/>
      <c r="M374" s="148" t="s">
        <v>1</v>
      </c>
      <c r="N374" s="149" t="s">
        <v>39</v>
      </c>
      <c r="O374" s="150">
        <v>0.30599999999999999</v>
      </c>
      <c r="P374" s="150">
        <f>O374*H374</f>
        <v>3.7087199999999996</v>
      </c>
      <c r="Q374" s="150">
        <v>0</v>
      </c>
      <c r="R374" s="150">
        <f>Q374*H374</f>
        <v>0</v>
      </c>
      <c r="S374" s="150">
        <v>0</v>
      </c>
      <c r="T374" s="151">
        <f>S374*H374</f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R374" s="152" t="s">
        <v>145</v>
      </c>
      <c r="AT374" s="152" t="s">
        <v>140</v>
      </c>
      <c r="AU374" s="152" t="s">
        <v>83</v>
      </c>
      <c r="AY374" s="18" t="s">
        <v>138</v>
      </c>
      <c r="BE374" s="153">
        <f>IF(N374="základní",J374,0)</f>
        <v>0</v>
      </c>
      <c r="BF374" s="153">
        <f>IF(N374="snížená",J374,0)</f>
        <v>0</v>
      </c>
      <c r="BG374" s="153">
        <f>IF(N374="zákl. přenesená",J374,0)</f>
        <v>0</v>
      </c>
      <c r="BH374" s="153">
        <f>IF(N374="sníž. přenesená",J374,0)</f>
        <v>0</v>
      </c>
      <c r="BI374" s="153">
        <f>IF(N374="nulová",J374,0)</f>
        <v>0</v>
      </c>
      <c r="BJ374" s="18" t="s">
        <v>79</v>
      </c>
      <c r="BK374" s="153">
        <f>ROUND(I374*H374,2)</f>
        <v>0</v>
      </c>
      <c r="BL374" s="18" t="s">
        <v>145</v>
      </c>
      <c r="BM374" s="152" t="s">
        <v>389</v>
      </c>
    </row>
    <row r="375" spans="1:65" s="13" customFormat="1" x14ac:dyDescent="0.2">
      <c r="B375" s="154"/>
      <c r="D375" s="155" t="s">
        <v>147</v>
      </c>
      <c r="E375" s="156" t="s">
        <v>1</v>
      </c>
      <c r="F375" s="157" t="s">
        <v>390</v>
      </c>
      <c r="H375" s="156" t="s">
        <v>1</v>
      </c>
      <c r="L375" s="154"/>
      <c r="M375" s="158"/>
      <c r="N375" s="159"/>
      <c r="O375" s="159"/>
      <c r="P375" s="159"/>
      <c r="Q375" s="159"/>
      <c r="R375" s="159"/>
      <c r="S375" s="159"/>
      <c r="T375" s="160"/>
      <c r="AT375" s="156" t="s">
        <v>147</v>
      </c>
      <c r="AU375" s="156" t="s">
        <v>83</v>
      </c>
      <c r="AV375" s="13" t="s">
        <v>79</v>
      </c>
      <c r="AW375" s="13" t="s">
        <v>30</v>
      </c>
      <c r="AX375" s="13" t="s">
        <v>74</v>
      </c>
      <c r="AY375" s="156" t="s">
        <v>138</v>
      </c>
    </row>
    <row r="376" spans="1:65" s="14" customFormat="1" x14ac:dyDescent="0.2">
      <c r="B376" s="161"/>
      <c r="D376" s="155" t="s">
        <v>147</v>
      </c>
      <c r="E376" s="162" t="s">
        <v>1</v>
      </c>
      <c r="F376" s="163" t="s">
        <v>391</v>
      </c>
      <c r="H376" s="164">
        <v>7.35</v>
      </c>
      <c r="L376" s="161"/>
      <c r="M376" s="165"/>
      <c r="N376" s="166"/>
      <c r="O376" s="166"/>
      <c r="P376" s="166"/>
      <c r="Q376" s="166"/>
      <c r="R376" s="166"/>
      <c r="S376" s="166"/>
      <c r="T376" s="167"/>
      <c r="AT376" s="162" t="s">
        <v>147</v>
      </c>
      <c r="AU376" s="162" t="s">
        <v>83</v>
      </c>
      <c r="AV376" s="14" t="s">
        <v>83</v>
      </c>
      <c r="AW376" s="14" t="s">
        <v>30</v>
      </c>
      <c r="AX376" s="14" t="s">
        <v>74</v>
      </c>
      <c r="AY376" s="162" t="s">
        <v>138</v>
      </c>
    </row>
    <row r="377" spans="1:65" s="14" customFormat="1" x14ac:dyDescent="0.2">
      <c r="B377" s="161"/>
      <c r="D377" s="155" t="s">
        <v>147</v>
      </c>
      <c r="E377" s="162" t="s">
        <v>1</v>
      </c>
      <c r="F377" s="163" t="s">
        <v>392</v>
      </c>
      <c r="H377" s="164">
        <v>0.42</v>
      </c>
      <c r="L377" s="161"/>
      <c r="M377" s="165"/>
      <c r="N377" s="166"/>
      <c r="O377" s="166"/>
      <c r="P377" s="166"/>
      <c r="Q377" s="166"/>
      <c r="R377" s="166"/>
      <c r="S377" s="166"/>
      <c r="T377" s="167"/>
      <c r="AT377" s="162" t="s">
        <v>147</v>
      </c>
      <c r="AU377" s="162" t="s">
        <v>83</v>
      </c>
      <c r="AV377" s="14" t="s">
        <v>83</v>
      </c>
      <c r="AW377" s="14" t="s">
        <v>30</v>
      </c>
      <c r="AX377" s="14" t="s">
        <v>74</v>
      </c>
      <c r="AY377" s="162" t="s">
        <v>138</v>
      </c>
    </row>
    <row r="378" spans="1:65" s="16" customFormat="1" x14ac:dyDescent="0.2">
      <c r="B378" s="178"/>
      <c r="D378" s="155" t="s">
        <v>147</v>
      </c>
      <c r="E378" s="179" t="s">
        <v>1</v>
      </c>
      <c r="F378" s="180" t="s">
        <v>165</v>
      </c>
      <c r="H378" s="181">
        <v>7.77</v>
      </c>
      <c r="L378" s="178"/>
      <c r="M378" s="182"/>
      <c r="N378" s="183"/>
      <c r="O378" s="183"/>
      <c r="P378" s="183"/>
      <c r="Q378" s="183"/>
      <c r="R378" s="183"/>
      <c r="S378" s="183"/>
      <c r="T378" s="184"/>
      <c r="AT378" s="179" t="s">
        <v>147</v>
      </c>
      <c r="AU378" s="179" t="s">
        <v>83</v>
      </c>
      <c r="AV378" s="16" t="s">
        <v>159</v>
      </c>
      <c r="AW378" s="16" t="s">
        <v>30</v>
      </c>
      <c r="AX378" s="16" t="s">
        <v>74</v>
      </c>
      <c r="AY378" s="179" t="s">
        <v>138</v>
      </c>
    </row>
    <row r="379" spans="1:65" s="13" customFormat="1" x14ac:dyDescent="0.2">
      <c r="B379" s="154"/>
      <c r="D379" s="155" t="s">
        <v>147</v>
      </c>
      <c r="E379" s="156" t="s">
        <v>1</v>
      </c>
      <c r="F379" s="157" t="s">
        <v>393</v>
      </c>
      <c r="H379" s="156" t="s">
        <v>1</v>
      </c>
      <c r="L379" s="154"/>
      <c r="M379" s="158"/>
      <c r="N379" s="159"/>
      <c r="O379" s="159"/>
      <c r="P379" s="159"/>
      <c r="Q379" s="159"/>
      <c r="R379" s="159"/>
      <c r="S379" s="159"/>
      <c r="T379" s="160"/>
      <c r="AT379" s="156" t="s">
        <v>147</v>
      </c>
      <c r="AU379" s="156" t="s">
        <v>83</v>
      </c>
      <c r="AV379" s="13" t="s">
        <v>79</v>
      </c>
      <c r="AW379" s="13" t="s">
        <v>30</v>
      </c>
      <c r="AX379" s="13" t="s">
        <v>74</v>
      </c>
      <c r="AY379" s="156" t="s">
        <v>138</v>
      </c>
    </row>
    <row r="380" spans="1:65" s="14" customFormat="1" x14ac:dyDescent="0.2">
      <c r="B380" s="161"/>
      <c r="D380" s="155" t="s">
        <v>147</v>
      </c>
      <c r="E380" s="162" t="s">
        <v>1</v>
      </c>
      <c r="F380" s="163" t="s">
        <v>358</v>
      </c>
      <c r="H380" s="164">
        <v>4.3499999999999996</v>
      </c>
      <c r="L380" s="161"/>
      <c r="M380" s="165"/>
      <c r="N380" s="166"/>
      <c r="O380" s="166"/>
      <c r="P380" s="166"/>
      <c r="Q380" s="166"/>
      <c r="R380" s="166"/>
      <c r="S380" s="166"/>
      <c r="T380" s="167"/>
      <c r="AT380" s="162" t="s">
        <v>147</v>
      </c>
      <c r="AU380" s="162" t="s">
        <v>83</v>
      </c>
      <c r="AV380" s="14" t="s">
        <v>83</v>
      </c>
      <c r="AW380" s="14" t="s">
        <v>30</v>
      </c>
      <c r="AX380" s="14" t="s">
        <v>74</v>
      </c>
      <c r="AY380" s="162" t="s">
        <v>138</v>
      </c>
    </row>
    <row r="381" spans="1:65" s="16" customFormat="1" x14ac:dyDescent="0.2">
      <c r="B381" s="178"/>
      <c r="D381" s="155" t="s">
        <v>147</v>
      </c>
      <c r="E381" s="179" t="s">
        <v>1</v>
      </c>
      <c r="F381" s="180" t="s">
        <v>165</v>
      </c>
      <c r="H381" s="181">
        <v>4.3499999999999996</v>
      </c>
      <c r="L381" s="178"/>
      <c r="M381" s="182"/>
      <c r="N381" s="183"/>
      <c r="O381" s="183"/>
      <c r="P381" s="183"/>
      <c r="Q381" s="183"/>
      <c r="R381" s="183"/>
      <c r="S381" s="183"/>
      <c r="T381" s="184"/>
      <c r="AT381" s="179" t="s">
        <v>147</v>
      </c>
      <c r="AU381" s="179" t="s">
        <v>83</v>
      </c>
      <c r="AV381" s="16" t="s">
        <v>159</v>
      </c>
      <c r="AW381" s="16" t="s">
        <v>30</v>
      </c>
      <c r="AX381" s="16" t="s">
        <v>74</v>
      </c>
      <c r="AY381" s="179" t="s">
        <v>138</v>
      </c>
    </row>
    <row r="382" spans="1:65" s="15" customFormat="1" x14ac:dyDescent="0.2">
      <c r="B382" s="168"/>
      <c r="D382" s="155" t="s">
        <v>147</v>
      </c>
      <c r="E382" s="169" t="s">
        <v>1</v>
      </c>
      <c r="F382" s="170" t="s">
        <v>153</v>
      </c>
      <c r="H382" s="171">
        <v>12.12</v>
      </c>
      <c r="L382" s="168"/>
      <c r="M382" s="172"/>
      <c r="N382" s="173"/>
      <c r="O382" s="173"/>
      <c r="P382" s="173"/>
      <c r="Q382" s="173"/>
      <c r="R382" s="173"/>
      <c r="S382" s="173"/>
      <c r="T382" s="174"/>
      <c r="AT382" s="169" t="s">
        <v>147</v>
      </c>
      <c r="AU382" s="169" t="s">
        <v>83</v>
      </c>
      <c r="AV382" s="15" t="s">
        <v>145</v>
      </c>
      <c r="AW382" s="15" t="s">
        <v>30</v>
      </c>
      <c r="AX382" s="15" t="s">
        <v>79</v>
      </c>
      <c r="AY382" s="169" t="s">
        <v>138</v>
      </c>
    </row>
    <row r="383" spans="1:65" s="2" customFormat="1" ht="16.5" customHeight="1" x14ac:dyDescent="0.2">
      <c r="A383" s="30"/>
      <c r="B383" s="141"/>
      <c r="C383" s="142">
        <v>45</v>
      </c>
      <c r="D383" s="142" t="s">
        <v>140</v>
      </c>
      <c r="E383" s="143" t="s">
        <v>394</v>
      </c>
      <c r="F383" s="144" t="s">
        <v>395</v>
      </c>
      <c r="G383" s="145" t="s">
        <v>162</v>
      </c>
      <c r="H383" s="146">
        <v>4.968</v>
      </c>
      <c r="I383" s="147"/>
      <c r="J383" s="147">
        <f>ROUND(I383*H383,2)</f>
        <v>0</v>
      </c>
      <c r="K383" s="144" t="s">
        <v>144</v>
      </c>
      <c r="L383" s="31"/>
      <c r="M383" s="148" t="s">
        <v>1</v>
      </c>
      <c r="N383" s="149" t="s">
        <v>39</v>
      </c>
      <c r="O383" s="150">
        <v>1.1000000000000001</v>
      </c>
      <c r="P383" s="150">
        <f>O383*H383</f>
        <v>5.4648000000000003</v>
      </c>
      <c r="Q383" s="150">
        <v>0</v>
      </c>
      <c r="R383" s="150">
        <f>Q383*H383</f>
        <v>0</v>
      </c>
      <c r="S383" s="150">
        <v>1.4</v>
      </c>
      <c r="T383" s="151">
        <f>S383*H383</f>
        <v>6.9551999999999996</v>
      </c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R383" s="152" t="s">
        <v>145</v>
      </c>
      <c r="AT383" s="152" t="s">
        <v>140</v>
      </c>
      <c r="AU383" s="152" t="s">
        <v>83</v>
      </c>
      <c r="AY383" s="18" t="s">
        <v>138</v>
      </c>
      <c r="BE383" s="153">
        <f>IF(N383="základní",J383,0)</f>
        <v>0</v>
      </c>
      <c r="BF383" s="153">
        <f>IF(N383="snížená",J383,0)</f>
        <v>0</v>
      </c>
      <c r="BG383" s="153">
        <f>IF(N383="zákl. přenesená",J383,0)</f>
        <v>0</v>
      </c>
      <c r="BH383" s="153">
        <f>IF(N383="sníž. přenesená",J383,0)</f>
        <v>0</v>
      </c>
      <c r="BI383" s="153">
        <f>IF(N383="nulová",J383,0)</f>
        <v>0</v>
      </c>
      <c r="BJ383" s="18" t="s">
        <v>79</v>
      </c>
      <c r="BK383" s="153">
        <f>ROUND(I383*H383,2)</f>
        <v>0</v>
      </c>
      <c r="BL383" s="18" t="s">
        <v>145</v>
      </c>
      <c r="BM383" s="152" t="s">
        <v>396</v>
      </c>
    </row>
    <row r="384" spans="1:65" s="2" customFormat="1" ht="19.5" x14ac:dyDescent="0.2">
      <c r="A384" s="30"/>
      <c r="B384" s="31"/>
      <c r="C384" s="30"/>
      <c r="D384" s="155" t="s">
        <v>157</v>
      </c>
      <c r="E384" s="30"/>
      <c r="F384" s="175" t="s">
        <v>397</v>
      </c>
      <c r="G384" s="30"/>
      <c r="H384" s="30"/>
      <c r="I384" s="30"/>
      <c r="J384" s="30"/>
      <c r="K384" s="30"/>
      <c r="L384" s="31"/>
      <c r="M384" s="176"/>
      <c r="N384" s="177"/>
      <c r="O384" s="56"/>
      <c r="P384" s="56"/>
      <c r="Q384" s="56"/>
      <c r="R384" s="56"/>
      <c r="S384" s="56"/>
      <c r="T384" s="57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T384" s="18" t="s">
        <v>157</v>
      </c>
      <c r="AU384" s="18" t="s">
        <v>83</v>
      </c>
    </row>
    <row r="385" spans="1:65" s="13" customFormat="1" x14ac:dyDescent="0.2">
      <c r="B385" s="154"/>
      <c r="D385" s="155" t="s">
        <v>147</v>
      </c>
      <c r="E385" s="156" t="s">
        <v>1</v>
      </c>
      <c r="F385" s="157" t="s">
        <v>373</v>
      </c>
      <c r="H385" s="156" t="s">
        <v>1</v>
      </c>
      <c r="L385" s="154"/>
      <c r="M385" s="158"/>
      <c r="N385" s="159"/>
      <c r="O385" s="159"/>
      <c r="P385" s="159"/>
      <c r="Q385" s="159"/>
      <c r="R385" s="159"/>
      <c r="S385" s="159"/>
      <c r="T385" s="160"/>
      <c r="AT385" s="156" t="s">
        <v>147</v>
      </c>
      <c r="AU385" s="156" t="s">
        <v>83</v>
      </c>
      <c r="AV385" s="13" t="s">
        <v>79</v>
      </c>
      <c r="AW385" s="13" t="s">
        <v>30</v>
      </c>
      <c r="AX385" s="13" t="s">
        <v>74</v>
      </c>
      <c r="AY385" s="156" t="s">
        <v>138</v>
      </c>
    </row>
    <row r="386" spans="1:65" s="14" customFormat="1" x14ac:dyDescent="0.2">
      <c r="B386" s="161"/>
      <c r="D386" s="155" t="s">
        <v>147</v>
      </c>
      <c r="E386" s="162" t="s">
        <v>1</v>
      </c>
      <c r="F386" s="163" t="s">
        <v>398</v>
      </c>
      <c r="H386" s="164">
        <v>2.7370000000000001</v>
      </c>
      <c r="L386" s="161"/>
      <c r="M386" s="165"/>
      <c r="N386" s="166"/>
      <c r="O386" s="166"/>
      <c r="P386" s="166"/>
      <c r="Q386" s="166"/>
      <c r="R386" s="166"/>
      <c r="S386" s="166"/>
      <c r="T386" s="167"/>
      <c r="AT386" s="162" t="s">
        <v>147</v>
      </c>
      <c r="AU386" s="162" t="s">
        <v>83</v>
      </c>
      <c r="AV386" s="14" t="s">
        <v>83</v>
      </c>
      <c r="AW386" s="14" t="s">
        <v>30</v>
      </c>
      <c r="AX386" s="14" t="s">
        <v>74</v>
      </c>
      <c r="AY386" s="162" t="s">
        <v>138</v>
      </c>
    </row>
    <row r="387" spans="1:65" s="14" customFormat="1" x14ac:dyDescent="0.2">
      <c r="B387" s="161"/>
      <c r="D387" s="155" t="s">
        <v>147</v>
      </c>
      <c r="E387" s="162" t="s">
        <v>1</v>
      </c>
      <c r="F387" s="163" t="s">
        <v>399</v>
      </c>
      <c r="H387" s="164">
        <v>2.2309999999999999</v>
      </c>
      <c r="L387" s="161"/>
      <c r="M387" s="165"/>
      <c r="N387" s="166"/>
      <c r="O387" s="166"/>
      <c r="P387" s="166"/>
      <c r="Q387" s="166"/>
      <c r="R387" s="166"/>
      <c r="S387" s="166"/>
      <c r="T387" s="167"/>
      <c r="AT387" s="162" t="s">
        <v>147</v>
      </c>
      <c r="AU387" s="162" t="s">
        <v>83</v>
      </c>
      <c r="AV387" s="14" t="s">
        <v>83</v>
      </c>
      <c r="AW387" s="14" t="s">
        <v>30</v>
      </c>
      <c r="AX387" s="14" t="s">
        <v>74</v>
      </c>
      <c r="AY387" s="162" t="s">
        <v>138</v>
      </c>
    </row>
    <row r="388" spans="1:65" s="15" customFormat="1" x14ac:dyDescent="0.2">
      <c r="B388" s="168"/>
      <c r="D388" s="155" t="s">
        <v>147</v>
      </c>
      <c r="E388" s="169" t="s">
        <v>1</v>
      </c>
      <c r="F388" s="170" t="s">
        <v>153</v>
      </c>
      <c r="H388" s="171">
        <v>4.968</v>
      </c>
      <c r="L388" s="168"/>
      <c r="M388" s="172"/>
      <c r="N388" s="173"/>
      <c r="O388" s="173"/>
      <c r="P388" s="173"/>
      <c r="Q388" s="173"/>
      <c r="R388" s="173"/>
      <c r="S388" s="173"/>
      <c r="T388" s="174"/>
      <c r="AT388" s="169" t="s">
        <v>147</v>
      </c>
      <c r="AU388" s="169" t="s">
        <v>83</v>
      </c>
      <c r="AV388" s="15" t="s">
        <v>145</v>
      </c>
      <c r="AW388" s="15" t="s">
        <v>30</v>
      </c>
      <c r="AX388" s="15" t="s">
        <v>79</v>
      </c>
      <c r="AY388" s="169" t="s">
        <v>138</v>
      </c>
    </row>
    <row r="389" spans="1:65" s="2" customFormat="1" ht="21.75" customHeight="1" x14ac:dyDescent="0.2">
      <c r="A389" s="30"/>
      <c r="B389" s="141"/>
      <c r="C389" s="142">
        <v>46</v>
      </c>
      <c r="D389" s="142" t="s">
        <v>140</v>
      </c>
      <c r="E389" s="143" t="s">
        <v>400</v>
      </c>
      <c r="F389" s="144" t="s">
        <v>401</v>
      </c>
      <c r="G389" s="145" t="s">
        <v>262</v>
      </c>
      <c r="H389" s="146">
        <v>13</v>
      </c>
      <c r="I389" s="147"/>
      <c r="J389" s="147">
        <f>ROUND(I389*H389,2)</f>
        <v>0</v>
      </c>
      <c r="K389" s="144" t="s">
        <v>144</v>
      </c>
      <c r="L389" s="31"/>
      <c r="M389" s="148" t="s">
        <v>1</v>
      </c>
      <c r="N389" s="149" t="s">
        <v>39</v>
      </c>
      <c r="O389" s="150">
        <v>0.48</v>
      </c>
      <c r="P389" s="150">
        <f>O389*H389</f>
        <v>6.24</v>
      </c>
      <c r="Q389" s="150">
        <v>0</v>
      </c>
      <c r="R389" s="150">
        <f>Q389*H389</f>
        <v>0</v>
      </c>
      <c r="S389" s="150">
        <v>2E-3</v>
      </c>
      <c r="T389" s="151">
        <f>S389*H389</f>
        <v>2.6000000000000002E-2</v>
      </c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R389" s="152" t="s">
        <v>145</v>
      </c>
      <c r="AT389" s="152" t="s">
        <v>140</v>
      </c>
      <c r="AU389" s="152" t="s">
        <v>83</v>
      </c>
      <c r="AY389" s="18" t="s">
        <v>138</v>
      </c>
      <c r="BE389" s="153">
        <f>IF(N389="základní",J389,0)</f>
        <v>0</v>
      </c>
      <c r="BF389" s="153">
        <f>IF(N389="snížená",J389,0)</f>
        <v>0</v>
      </c>
      <c r="BG389" s="153">
        <f>IF(N389="zákl. přenesená",J389,0)</f>
        <v>0</v>
      </c>
      <c r="BH389" s="153">
        <f>IF(N389="sníž. přenesená",J389,0)</f>
        <v>0</v>
      </c>
      <c r="BI389" s="153">
        <f>IF(N389="nulová",J389,0)</f>
        <v>0</v>
      </c>
      <c r="BJ389" s="18" t="s">
        <v>79</v>
      </c>
      <c r="BK389" s="153">
        <f>ROUND(I389*H389,2)</f>
        <v>0</v>
      </c>
      <c r="BL389" s="18" t="s">
        <v>145</v>
      </c>
      <c r="BM389" s="152" t="s">
        <v>402</v>
      </c>
    </row>
    <row r="390" spans="1:65" s="13" customFormat="1" x14ac:dyDescent="0.2">
      <c r="B390" s="154"/>
      <c r="D390" s="155" t="s">
        <v>147</v>
      </c>
      <c r="E390" s="156" t="s">
        <v>1</v>
      </c>
      <c r="F390" s="157" t="s">
        <v>403</v>
      </c>
      <c r="H390" s="156" t="s">
        <v>1</v>
      </c>
      <c r="L390" s="154"/>
      <c r="M390" s="158"/>
      <c r="N390" s="159"/>
      <c r="O390" s="159"/>
      <c r="P390" s="159"/>
      <c r="Q390" s="159"/>
      <c r="R390" s="159"/>
      <c r="S390" s="159"/>
      <c r="T390" s="160"/>
      <c r="AT390" s="156" t="s">
        <v>147</v>
      </c>
      <c r="AU390" s="156" t="s">
        <v>83</v>
      </c>
      <c r="AV390" s="13" t="s">
        <v>79</v>
      </c>
      <c r="AW390" s="13" t="s">
        <v>30</v>
      </c>
      <c r="AX390" s="13" t="s">
        <v>74</v>
      </c>
      <c r="AY390" s="156" t="s">
        <v>138</v>
      </c>
    </row>
    <row r="391" spans="1:65" s="14" customFormat="1" x14ac:dyDescent="0.2">
      <c r="B391" s="161"/>
      <c r="D391" s="155" t="s">
        <v>147</v>
      </c>
      <c r="E391" s="162" t="s">
        <v>1</v>
      </c>
      <c r="F391" s="163" t="s">
        <v>145</v>
      </c>
      <c r="H391" s="164">
        <v>4</v>
      </c>
      <c r="L391" s="161"/>
      <c r="M391" s="165"/>
      <c r="N391" s="166"/>
      <c r="O391" s="166"/>
      <c r="P391" s="166"/>
      <c r="Q391" s="166"/>
      <c r="R391" s="166"/>
      <c r="S391" s="166"/>
      <c r="T391" s="167"/>
      <c r="AT391" s="162" t="s">
        <v>147</v>
      </c>
      <c r="AU391" s="162" t="s">
        <v>83</v>
      </c>
      <c r="AV391" s="14" t="s">
        <v>83</v>
      </c>
      <c r="AW391" s="14" t="s">
        <v>30</v>
      </c>
      <c r="AX391" s="14" t="s">
        <v>74</v>
      </c>
      <c r="AY391" s="162" t="s">
        <v>138</v>
      </c>
    </row>
    <row r="392" spans="1:65" s="13" customFormat="1" x14ac:dyDescent="0.2">
      <c r="B392" s="154"/>
      <c r="D392" s="155" t="s">
        <v>147</v>
      </c>
      <c r="E392" s="156" t="s">
        <v>1</v>
      </c>
      <c r="F392" s="157" t="s">
        <v>404</v>
      </c>
      <c r="H392" s="156" t="s">
        <v>1</v>
      </c>
      <c r="L392" s="154"/>
      <c r="M392" s="158"/>
      <c r="N392" s="159"/>
      <c r="O392" s="159"/>
      <c r="P392" s="159"/>
      <c r="Q392" s="159"/>
      <c r="R392" s="159"/>
      <c r="S392" s="159"/>
      <c r="T392" s="160"/>
      <c r="AT392" s="156" t="s">
        <v>147</v>
      </c>
      <c r="AU392" s="156" t="s">
        <v>83</v>
      </c>
      <c r="AV392" s="13" t="s">
        <v>79</v>
      </c>
      <c r="AW392" s="13" t="s">
        <v>30</v>
      </c>
      <c r="AX392" s="13" t="s">
        <v>74</v>
      </c>
      <c r="AY392" s="156" t="s">
        <v>138</v>
      </c>
    </row>
    <row r="393" spans="1:65" s="14" customFormat="1" x14ac:dyDescent="0.2">
      <c r="B393" s="161"/>
      <c r="D393" s="155" t="s">
        <v>147</v>
      </c>
      <c r="E393" s="162" t="s">
        <v>1</v>
      </c>
      <c r="F393" s="163" t="s">
        <v>185</v>
      </c>
      <c r="H393" s="164">
        <v>7</v>
      </c>
      <c r="L393" s="161"/>
      <c r="M393" s="165"/>
      <c r="N393" s="166"/>
      <c r="O393" s="166"/>
      <c r="P393" s="166"/>
      <c r="Q393" s="166"/>
      <c r="R393" s="166"/>
      <c r="S393" s="166"/>
      <c r="T393" s="167"/>
      <c r="AT393" s="162" t="s">
        <v>147</v>
      </c>
      <c r="AU393" s="162" t="s">
        <v>83</v>
      </c>
      <c r="AV393" s="14" t="s">
        <v>83</v>
      </c>
      <c r="AW393" s="14" t="s">
        <v>30</v>
      </c>
      <c r="AX393" s="14" t="s">
        <v>74</v>
      </c>
      <c r="AY393" s="162" t="s">
        <v>138</v>
      </c>
    </row>
    <row r="394" spans="1:65" s="13" customFormat="1" x14ac:dyDescent="0.2">
      <c r="B394" s="154"/>
      <c r="D394" s="155" t="s">
        <v>147</v>
      </c>
      <c r="E394" s="156" t="s">
        <v>1</v>
      </c>
      <c r="F394" s="157" t="s">
        <v>405</v>
      </c>
      <c r="H394" s="156" t="s">
        <v>1</v>
      </c>
      <c r="L394" s="154"/>
      <c r="M394" s="158"/>
      <c r="N394" s="159"/>
      <c r="O394" s="159"/>
      <c r="P394" s="159"/>
      <c r="Q394" s="159"/>
      <c r="R394" s="159"/>
      <c r="S394" s="159"/>
      <c r="T394" s="160"/>
      <c r="AT394" s="156" t="s">
        <v>147</v>
      </c>
      <c r="AU394" s="156" t="s">
        <v>83</v>
      </c>
      <c r="AV394" s="13" t="s">
        <v>79</v>
      </c>
      <c r="AW394" s="13" t="s">
        <v>30</v>
      </c>
      <c r="AX394" s="13" t="s">
        <v>74</v>
      </c>
      <c r="AY394" s="156" t="s">
        <v>138</v>
      </c>
    </row>
    <row r="395" spans="1:65" s="14" customFormat="1" x14ac:dyDescent="0.2">
      <c r="B395" s="161"/>
      <c r="D395" s="155" t="s">
        <v>147</v>
      </c>
      <c r="E395" s="162" t="s">
        <v>1</v>
      </c>
      <c r="F395" s="163" t="s">
        <v>83</v>
      </c>
      <c r="H395" s="164">
        <v>2</v>
      </c>
      <c r="L395" s="161"/>
      <c r="M395" s="165"/>
      <c r="N395" s="166"/>
      <c r="O395" s="166"/>
      <c r="P395" s="166"/>
      <c r="Q395" s="166"/>
      <c r="R395" s="166"/>
      <c r="S395" s="166"/>
      <c r="T395" s="167"/>
      <c r="AT395" s="162" t="s">
        <v>147</v>
      </c>
      <c r="AU395" s="162" t="s">
        <v>83</v>
      </c>
      <c r="AV395" s="14" t="s">
        <v>83</v>
      </c>
      <c r="AW395" s="14" t="s">
        <v>30</v>
      </c>
      <c r="AX395" s="14" t="s">
        <v>74</v>
      </c>
      <c r="AY395" s="162" t="s">
        <v>138</v>
      </c>
    </row>
    <row r="396" spans="1:65" s="15" customFormat="1" x14ac:dyDescent="0.2">
      <c r="B396" s="168"/>
      <c r="D396" s="155" t="s">
        <v>147</v>
      </c>
      <c r="E396" s="169" t="s">
        <v>1</v>
      </c>
      <c r="F396" s="170" t="s">
        <v>153</v>
      </c>
      <c r="H396" s="171">
        <v>13</v>
      </c>
      <c r="L396" s="168"/>
      <c r="M396" s="172"/>
      <c r="N396" s="173"/>
      <c r="O396" s="173"/>
      <c r="P396" s="173"/>
      <c r="Q396" s="173"/>
      <c r="R396" s="173"/>
      <c r="S396" s="173"/>
      <c r="T396" s="174"/>
      <c r="AT396" s="169" t="s">
        <v>147</v>
      </c>
      <c r="AU396" s="169" t="s">
        <v>83</v>
      </c>
      <c r="AV396" s="15" t="s">
        <v>145</v>
      </c>
      <c r="AW396" s="15" t="s">
        <v>30</v>
      </c>
      <c r="AX396" s="15" t="s">
        <v>79</v>
      </c>
      <c r="AY396" s="169" t="s">
        <v>138</v>
      </c>
    </row>
    <row r="397" spans="1:65" s="2" customFormat="1" ht="21.75" customHeight="1" x14ac:dyDescent="0.2">
      <c r="A397" s="30"/>
      <c r="B397" s="141"/>
      <c r="C397" s="142">
        <v>47</v>
      </c>
      <c r="D397" s="142" t="s">
        <v>140</v>
      </c>
      <c r="E397" s="143" t="s">
        <v>406</v>
      </c>
      <c r="F397" s="144" t="s">
        <v>407</v>
      </c>
      <c r="G397" s="145" t="s">
        <v>262</v>
      </c>
      <c r="H397" s="146">
        <v>2</v>
      </c>
      <c r="I397" s="147"/>
      <c r="J397" s="147">
        <f>ROUND(I397*H397,2)</f>
        <v>0</v>
      </c>
      <c r="K397" s="144" t="s">
        <v>144</v>
      </c>
      <c r="L397" s="31"/>
      <c r="M397" s="148" t="s">
        <v>1</v>
      </c>
      <c r="N397" s="149" t="s">
        <v>39</v>
      </c>
      <c r="O397" s="150">
        <v>0.84</v>
      </c>
      <c r="P397" s="150">
        <f>O397*H397</f>
        <v>1.68</v>
      </c>
      <c r="Q397" s="150">
        <v>0</v>
      </c>
      <c r="R397" s="150">
        <f>Q397*H397</f>
        <v>0</v>
      </c>
      <c r="S397" s="150">
        <v>1.6E-2</v>
      </c>
      <c r="T397" s="151">
        <f>S397*H397</f>
        <v>3.2000000000000001E-2</v>
      </c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R397" s="152" t="s">
        <v>145</v>
      </c>
      <c r="AT397" s="152" t="s">
        <v>140</v>
      </c>
      <c r="AU397" s="152" t="s">
        <v>83</v>
      </c>
      <c r="AY397" s="18" t="s">
        <v>138</v>
      </c>
      <c r="BE397" s="153">
        <f>IF(N397="základní",J397,0)</f>
        <v>0</v>
      </c>
      <c r="BF397" s="153">
        <f>IF(N397="snížená",J397,0)</f>
        <v>0</v>
      </c>
      <c r="BG397" s="153">
        <f>IF(N397="zákl. přenesená",J397,0)</f>
        <v>0</v>
      </c>
      <c r="BH397" s="153">
        <f>IF(N397="sníž. přenesená",J397,0)</f>
        <v>0</v>
      </c>
      <c r="BI397" s="153">
        <f>IF(N397="nulová",J397,0)</f>
        <v>0</v>
      </c>
      <c r="BJ397" s="18" t="s">
        <v>79</v>
      </c>
      <c r="BK397" s="153">
        <f>ROUND(I397*H397,2)</f>
        <v>0</v>
      </c>
      <c r="BL397" s="18" t="s">
        <v>145</v>
      </c>
      <c r="BM397" s="152" t="s">
        <v>408</v>
      </c>
    </row>
    <row r="398" spans="1:65" s="13" customFormat="1" x14ac:dyDescent="0.2">
      <c r="B398" s="154"/>
      <c r="D398" s="155" t="s">
        <v>147</v>
      </c>
      <c r="E398" s="156" t="s">
        <v>1</v>
      </c>
      <c r="F398" s="157" t="s">
        <v>166</v>
      </c>
      <c r="H398" s="156" t="s">
        <v>1</v>
      </c>
      <c r="L398" s="154"/>
      <c r="M398" s="158"/>
      <c r="N398" s="159"/>
      <c r="O398" s="159"/>
      <c r="P398" s="159"/>
      <c r="Q398" s="159"/>
      <c r="R398" s="159"/>
      <c r="S398" s="159"/>
      <c r="T398" s="160"/>
      <c r="AT398" s="156" t="s">
        <v>147</v>
      </c>
      <c r="AU398" s="156" t="s">
        <v>83</v>
      </c>
      <c r="AV398" s="13" t="s">
        <v>79</v>
      </c>
      <c r="AW398" s="13" t="s">
        <v>30</v>
      </c>
      <c r="AX398" s="13" t="s">
        <v>74</v>
      </c>
      <c r="AY398" s="156" t="s">
        <v>138</v>
      </c>
    </row>
    <row r="399" spans="1:65" s="14" customFormat="1" x14ac:dyDescent="0.2">
      <c r="B399" s="161"/>
      <c r="D399" s="155" t="s">
        <v>147</v>
      </c>
      <c r="E399" s="162" t="s">
        <v>1</v>
      </c>
      <c r="F399" s="163" t="s">
        <v>79</v>
      </c>
      <c r="H399" s="164">
        <v>1</v>
      </c>
      <c r="L399" s="161"/>
      <c r="M399" s="165"/>
      <c r="N399" s="166"/>
      <c r="O399" s="166"/>
      <c r="P399" s="166"/>
      <c r="Q399" s="166"/>
      <c r="R399" s="166"/>
      <c r="S399" s="166"/>
      <c r="T399" s="167"/>
      <c r="AT399" s="162" t="s">
        <v>147</v>
      </c>
      <c r="AU399" s="162" t="s">
        <v>83</v>
      </c>
      <c r="AV399" s="14" t="s">
        <v>83</v>
      </c>
      <c r="AW399" s="14" t="s">
        <v>30</v>
      </c>
      <c r="AX399" s="14" t="s">
        <v>74</v>
      </c>
      <c r="AY399" s="162" t="s">
        <v>138</v>
      </c>
    </row>
    <row r="400" spans="1:65" s="13" customFormat="1" x14ac:dyDescent="0.2">
      <c r="B400" s="154"/>
      <c r="D400" s="155" t="s">
        <v>147</v>
      </c>
      <c r="E400" s="156" t="s">
        <v>1</v>
      </c>
      <c r="F400" s="157" t="s">
        <v>167</v>
      </c>
      <c r="H400" s="156" t="s">
        <v>1</v>
      </c>
      <c r="L400" s="154"/>
      <c r="M400" s="158"/>
      <c r="N400" s="159"/>
      <c r="O400" s="159"/>
      <c r="P400" s="159"/>
      <c r="Q400" s="159"/>
      <c r="R400" s="159"/>
      <c r="S400" s="159"/>
      <c r="T400" s="160"/>
      <c r="AT400" s="156" t="s">
        <v>147</v>
      </c>
      <c r="AU400" s="156" t="s">
        <v>83</v>
      </c>
      <c r="AV400" s="13" t="s">
        <v>79</v>
      </c>
      <c r="AW400" s="13" t="s">
        <v>30</v>
      </c>
      <c r="AX400" s="13" t="s">
        <v>74</v>
      </c>
      <c r="AY400" s="156" t="s">
        <v>138</v>
      </c>
    </row>
    <row r="401" spans="1:65" s="14" customFormat="1" x14ac:dyDescent="0.2">
      <c r="B401" s="161"/>
      <c r="D401" s="155" t="s">
        <v>147</v>
      </c>
      <c r="E401" s="162" t="s">
        <v>1</v>
      </c>
      <c r="F401" s="163" t="s">
        <v>79</v>
      </c>
      <c r="H401" s="164">
        <v>1</v>
      </c>
      <c r="L401" s="161"/>
      <c r="M401" s="165"/>
      <c r="N401" s="166"/>
      <c r="O401" s="166"/>
      <c r="P401" s="166"/>
      <c r="Q401" s="166"/>
      <c r="R401" s="166"/>
      <c r="S401" s="166"/>
      <c r="T401" s="167"/>
      <c r="AT401" s="162" t="s">
        <v>147</v>
      </c>
      <c r="AU401" s="162" t="s">
        <v>83</v>
      </c>
      <c r="AV401" s="14" t="s">
        <v>83</v>
      </c>
      <c r="AW401" s="14" t="s">
        <v>30</v>
      </c>
      <c r="AX401" s="14" t="s">
        <v>74</v>
      </c>
      <c r="AY401" s="162" t="s">
        <v>138</v>
      </c>
    </row>
    <row r="402" spans="1:65" s="15" customFormat="1" x14ac:dyDescent="0.2">
      <c r="B402" s="168"/>
      <c r="D402" s="155" t="s">
        <v>147</v>
      </c>
      <c r="E402" s="169" t="s">
        <v>1</v>
      </c>
      <c r="F402" s="170" t="s">
        <v>153</v>
      </c>
      <c r="H402" s="171">
        <v>2</v>
      </c>
      <c r="L402" s="168"/>
      <c r="M402" s="172"/>
      <c r="N402" s="173"/>
      <c r="O402" s="173"/>
      <c r="P402" s="173"/>
      <c r="Q402" s="173"/>
      <c r="R402" s="173"/>
      <c r="S402" s="173"/>
      <c r="T402" s="174"/>
      <c r="AT402" s="169" t="s">
        <v>147</v>
      </c>
      <c r="AU402" s="169" t="s">
        <v>83</v>
      </c>
      <c r="AV402" s="15" t="s">
        <v>145</v>
      </c>
      <c r="AW402" s="15" t="s">
        <v>30</v>
      </c>
      <c r="AX402" s="15" t="s">
        <v>79</v>
      </c>
      <c r="AY402" s="169" t="s">
        <v>138</v>
      </c>
    </row>
    <row r="403" spans="1:65" s="2" customFormat="1" ht="21.75" customHeight="1" x14ac:dyDescent="0.2">
      <c r="A403" s="30"/>
      <c r="B403" s="141"/>
      <c r="C403" s="142">
        <v>48</v>
      </c>
      <c r="D403" s="142" t="s">
        <v>140</v>
      </c>
      <c r="E403" s="143" t="s">
        <v>409</v>
      </c>
      <c r="F403" s="144" t="s">
        <v>410</v>
      </c>
      <c r="G403" s="145" t="s">
        <v>233</v>
      </c>
      <c r="H403" s="146">
        <v>70.224999999999994</v>
      </c>
      <c r="I403" s="147"/>
      <c r="J403" s="147">
        <f>ROUND(I403*H403,2)</f>
        <v>0</v>
      </c>
      <c r="K403" s="144" t="s">
        <v>144</v>
      </c>
      <c r="L403" s="31"/>
      <c r="M403" s="148" t="s">
        <v>1</v>
      </c>
      <c r="N403" s="149" t="s">
        <v>39</v>
      </c>
      <c r="O403" s="150">
        <v>0.23499999999999999</v>
      </c>
      <c r="P403" s="150">
        <f>O403*H403</f>
        <v>16.502874999999996</v>
      </c>
      <c r="Q403" s="150">
        <v>0</v>
      </c>
      <c r="R403" s="150">
        <f>Q403*H403</f>
        <v>0</v>
      </c>
      <c r="S403" s="150">
        <v>4.0000000000000001E-3</v>
      </c>
      <c r="T403" s="151">
        <f>S403*H403</f>
        <v>0.28089999999999998</v>
      </c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R403" s="152" t="s">
        <v>145</v>
      </c>
      <c r="AT403" s="152" t="s">
        <v>140</v>
      </c>
      <c r="AU403" s="152" t="s">
        <v>83</v>
      </c>
      <c r="AY403" s="18" t="s">
        <v>138</v>
      </c>
      <c r="BE403" s="153">
        <f>IF(N403="základní",J403,0)</f>
        <v>0</v>
      </c>
      <c r="BF403" s="153">
        <f>IF(N403="snížená",J403,0)</f>
        <v>0</v>
      </c>
      <c r="BG403" s="153">
        <f>IF(N403="zákl. přenesená",J403,0)</f>
        <v>0</v>
      </c>
      <c r="BH403" s="153">
        <f>IF(N403="sníž. přenesená",J403,0)</f>
        <v>0</v>
      </c>
      <c r="BI403" s="153">
        <f>IF(N403="nulová",J403,0)</f>
        <v>0</v>
      </c>
      <c r="BJ403" s="18" t="s">
        <v>79</v>
      </c>
      <c r="BK403" s="153">
        <f>ROUND(I403*H403,2)</f>
        <v>0</v>
      </c>
      <c r="BL403" s="18" t="s">
        <v>145</v>
      </c>
      <c r="BM403" s="152" t="s">
        <v>411</v>
      </c>
    </row>
    <row r="404" spans="1:65" s="13" customFormat="1" x14ac:dyDescent="0.2">
      <c r="B404" s="154"/>
      <c r="D404" s="155" t="s">
        <v>147</v>
      </c>
      <c r="E404" s="156" t="s">
        <v>1</v>
      </c>
      <c r="F404" s="157" t="s">
        <v>166</v>
      </c>
      <c r="H404" s="156" t="s">
        <v>1</v>
      </c>
      <c r="L404" s="154"/>
      <c r="M404" s="158"/>
      <c r="N404" s="159"/>
      <c r="O404" s="159"/>
      <c r="P404" s="159"/>
      <c r="Q404" s="159"/>
      <c r="R404" s="159"/>
      <c r="S404" s="159"/>
      <c r="T404" s="160"/>
      <c r="AT404" s="156" t="s">
        <v>147</v>
      </c>
      <c r="AU404" s="156" t="s">
        <v>83</v>
      </c>
      <c r="AV404" s="13" t="s">
        <v>79</v>
      </c>
      <c r="AW404" s="13" t="s">
        <v>30</v>
      </c>
      <c r="AX404" s="13" t="s">
        <v>74</v>
      </c>
      <c r="AY404" s="156" t="s">
        <v>138</v>
      </c>
    </row>
    <row r="405" spans="1:65" s="14" customFormat="1" x14ac:dyDescent="0.2">
      <c r="B405" s="161"/>
      <c r="D405" s="155" t="s">
        <v>147</v>
      </c>
      <c r="E405" s="162" t="s">
        <v>1</v>
      </c>
      <c r="F405" s="163" t="s">
        <v>412</v>
      </c>
      <c r="H405" s="164">
        <v>31.125</v>
      </c>
      <c r="L405" s="161"/>
      <c r="M405" s="165"/>
      <c r="N405" s="166"/>
      <c r="O405" s="166"/>
      <c r="P405" s="166"/>
      <c r="Q405" s="166"/>
      <c r="R405" s="166"/>
      <c r="S405" s="166"/>
      <c r="T405" s="167"/>
      <c r="AT405" s="162" t="s">
        <v>147</v>
      </c>
      <c r="AU405" s="162" t="s">
        <v>83</v>
      </c>
      <c r="AV405" s="14" t="s">
        <v>83</v>
      </c>
      <c r="AW405" s="14" t="s">
        <v>30</v>
      </c>
      <c r="AX405" s="14" t="s">
        <v>74</v>
      </c>
      <c r="AY405" s="162" t="s">
        <v>138</v>
      </c>
    </row>
    <row r="406" spans="1:65" s="13" customFormat="1" x14ac:dyDescent="0.2">
      <c r="B406" s="154"/>
      <c r="D406" s="155" t="s">
        <v>147</v>
      </c>
      <c r="E406" s="156" t="s">
        <v>1</v>
      </c>
      <c r="F406" s="157" t="s">
        <v>167</v>
      </c>
      <c r="H406" s="156" t="s">
        <v>1</v>
      </c>
      <c r="L406" s="154"/>
      <c r="M406" s="158"/>
      <c r="N406" s="159"/>
      <c r="O406" s="159"/>
      <c r="P406" s="159"/>
      <c r="Q406" s="159"/>
      <c r="R406" s="159"/>
      <c r="S406" s="159"/>
      <c r="T406" s="160"/>
      <c r="AT406" s="156" t="s">
        <v>147</v>
      </c>
      <c r="AU406" s="156" t="s">
        <v>83</v>
      </c>
      <c r="AV406" s="13" t="s">
        <v>79</v>
      </c>
      <c r="AW406" s="13" t="s">
        <v>30</v>
      </c>
      <c r="AX406" s="13" t="s">
        <v>74</v>
      </c>
      <c r="AY406" s="156" t="s">
        <v>138</v>
      </c>
    </row>
    <row r="407" spans="1:65" s="14" customFormat="1" x14ac:dyDescent="0.2">
      <c r="B407" s="161"/>
      <c r="D407" s="155" t="s">
        <v>147</v>
      </c>
      <c r="E407" s="162" t="s">
        <v>1</v>
      </c>
      <c r="F407" s="163" t="s">
        <v>413</v>
      </c>
      <c r="H407" s="164">
        <v>31</v>
      </c>
      <c r="L407" s="161"/>
      <c r="M407" s="165"/>
      <c r="N407" s="166"/>
      <c r="O407" s="166"/>
      <c r="P407" s="166"/>
      <c r="Q407" s="166"/>
      <c r="R407" s="166"/>
      <c r="S407" s="166"/>
      <c r="T407" s="167"/>
      <c r="AT407" s="162" t="s">
        <v>147</v>
      </c>
      <c r="AU407" s="162" t="s">
        <v>83</v>
      </c>
      <c r="AV407" s="14" t="s">
        <v>83</v>
      </c>
      <c r="AW407" s="14" t="s">
        <v>30</v>
      </c>
      <c r="AX407" s="14" t="s">
        <v>74</v>
      </c>
      <c r="AY407" s="162" t="s">
        <v>138</v>
      </c>
    </row>
    <row r="408" spans="1:65" s="13" customFormat="1" x14ac:dyDescent="0.2">
      <c r="B408" s="154"/>
      <c r="D408" s="155" t="s">
        <v>147</v>
      </c>
      <c r="E408" s="156" t="s">
        <v>1</v>
      </c>
      <c r="F408" s="157" t="s">
        <v>288</v>
      </c>
      <c r="H408" s="156" t="s">
        <v>1</v>
      </c>
      <c r="L408" s="154"/>
      <c r="M408" s="158"/>
      <c r="N408" s="159"/>
      <c r="O408" s="159"/>
      <c r="P408" s="159"/>
      <c r="Q408" s="159"/>
      <c r="R408" s="159"/>
      <c r="S408" s="159"/>
      <c r="T408" s="160"/>
      <c r="AT408" s="156" t="s">
        <v>147</v>
      </c>
      <c r="AU408" s="156" t="s">
        <v>83</v>
      </c>
      <c r="AV408" s="13" t="s">
        <v>79</v>
      </c>
      <c r="AW408" s="13" t="s">
        <v>30</v>
      </c>
      <c r="AX408" s="13" t="s">
        <v>74</v>
      </c>
      <c r="AY408" s="156" t="s">
        <v>138</v>
      </c>
    </row>
    <row r="409" spans="1:65" s="14" customFormat="1" x14ac:dyDescent="0.2">
      <c r="B409" s="161"/>
      <c r="D409" s="155" t="s">
        <v>147</v>
      </c>
      <c r="E409" s="162" t="s">
        <v>1</v>
      </c>
      <c r="F409" s="163" t="s">
        <v>414</v>
      </c>
      <c r="H409" s="164">
        <v>4.3</v>
      </c>
      <c r="L409" s="161"/>
      <c r="M409" s="165"/>
      <c r="N409" s="166"/>
      <c r="O409" s="166"/>
      <c r="P409" s="166"/>
      <c r="Q409" s="166"/>
      <c r="R409" s="166"/>
      <c r="S409" s="166"/>
      <c r="T409" s="167"/>
      <c r="AT409" s="162" t="s">
        <v>147</v>
      </c>
      <c r="AU409" s="162" t="s">
        <v>83</v>
      </c>
      <c r="AV409" s="14" t="s">
        <v>83</v>
      </c>
      <c r="AW409" s="14" t="s">
        <v>30</v>
      </c>
      <c r="AX409" s="14" t="s">
        <v>74</v>
      </c>
      <c r="AY409" s="162" t="s">
        <v>138</v>
      </c>
    </row>
    <row r="410" spans="1:65" s="13" customFormat="1" x14ac:dyDescent="0.2">
      <c r="B410" s="154"/>
      <c r="D410" s="155" t="s">
        <v>147</v>
      </c>
      <c r="E410" s="156" t="s">
        <v>1</v>
      </c>
      <c r="F410" s="157" t="s">
        <v>293</v>
      </c>
      <c r="H410" s="156" t="s">
        <v>1</v>
      </c>
      <c r="L410" s="154"/>
      <c r="M410" s="158"/>
      <c r="N410" s="159"/>
      <c r="O410" s="159"/>
      <c r="P410" s="159"/>
      <c r="Q410" s="159"/>
      <c r="R410" s="159"/>
      <c r="S410" s="159"/>
      <c r="T410" s="160"/>
      <c r="AT410" s="156" t="s">
        <v>147</v>
      </c>
      <c r="AU410" s="156" t="s">
        <v>83</v>
      </c>
      <c r="AV410" s="13" t="s">
        <v>79</v>
      </c>
      <c r="AW410" s="13" t="s">
        <v>30</v>
      </c>
      <c r="AX410" s="13" t="s">
        <v>74</v>
      </c>
      <c r="AY410" s="156" t="s">
        <v>138</v>
      </c>
    </row>
    <row r="411" spans="1:65" s="14" customFormat="1" x14ac:dyDescent="0.2">
      <c r="B411" s="161"/>
      <c r="D411" s="155" t="s">
        <v>147</v>
      </c>
      <c r="E411" s="162" t="s">
        <v>1</v>
      </c>
      <c r="F411" s="163" t="s">
        <v>415</v>
      </c>
      <c r="H411" s="164">
        <v>3.8</v>
      </c>
      <c r="L411" s="161"/>
      <c r="M411" s="165"/>
      <c r="N411" s="166"/>
      <c r="O411" s="166"/>
      <c r="P411" s="166"/>
      <c r="Q411" s="166"/>
      <c r="R411" s="166"/>
      <c r="S411" s="166"/>
      <c r="T411" s="167"/>
      <c r="AT411" s="162" t="s">
        <v>147</v>
      </c>
      <c r="AU411" s="162" t="s">
        <v>83</v>
      </c>
      <c r="AV411" s="14" t="s">
        <v>83</v>
      </c>
      <c r="AW411" s="14" t="s">
        <v>30</v>
      </c>
      <c r="AX411" s="14" t="s">
        <v>74</v>
      </c>
      <c r="AY411" s="162" t="s">
        <v>138</v>
      </c>
    </row>
    <row r="412" spans="1:65" s="15" customFormat="1" x14ac:dyDescent="0.2">
      <c r="B412" s="168"/>
      <c r="D412" s="155" t="s">
        <v>147</v>
      </c>
      <c r="E412" s="169" t="s">
        <v>1</v>
      </c>
      <c r="F412" s="170" t="s">
        <v>153</v>
      </c>
      <c r="H412" s="171">
        <v>70.224999999999994</v>
      </c>
      <c r="L412" s="168"/>
      <c r="M412" s="172"/>
      <c r="N412" s="173"/>
      <c r="O412" s="173"/>
      <c r="P412" s="173"/>
      <c r="Q412" s="173"/>
      <c r="R412" s="173"/>
      <c r="S412" s="173"/>
      <c r="T412" s="174"/>
      <c r="AT412" s="169" t="s">
        <v>147</v>
      </c>
      <c r="AU412" s="169" t="s">
        <v>83</v>
      </c>
      <c r="AV412" s="15" t="s">
        <v>145</v>
      </c>
      <c r="AW412" s="15" t="s">
        <v>30</v>
      </c>
      <c r="AX412" s="15" t="s">
        <v>79</v>
      </c>
      <c r="AY412" s="169" t="s">
        <v>138</v>
      </c>
    </row>
    <row r="413" spans="1:65" s="2" customFormat="1" ht="21.75" customHeight="1" x14ac:dyDescent="0.2">
      <c r="A413" s="30"/>
      <c r="B413" s="141"/>
      <c r="C413" s="142">
        <v>49</v>
      </c>
      <c r="D413" s="142" t="s">
        <v>140</v>
      </c>
      <c r="E413" s="143" t="s">
        <v>416</v>
      </c>
      <c r="F413" s="144" t="s">
        <v>417</v>
      </c>
      <c r="G413" s="145" t="s">
        <v>233</v>
      </c>
      <c r="H413" s="146">
        <v>5.6</v>
      </c>
      <c r="I413" s="147"/>
      <c r="J413" s="147">
        <f>ROUND(I413*H413,2)</f>
        <v>0</v>
      </c>
      <c r="K413" s="144" t="s">
        <v>144</v>
      </c>
      <c r="L413" s="31"/>
      <c r="M413" s="148" t="s">
        <v>1</v>
      </c>
      <c r="N413" s="149" t="s">
        <v>39</v>
      </c>
      <c r="O413" s="150">
        <v>0.29499999999999998</v>
      </c>
      <c r="P413" s="150">
        <f>O413*H413</f>
        <v>1.6519999999999999</v>
      </c>
      <c r="Q413" s="150">
        <v>0</v>
      </c>
      <c r="R413" s="150">
        <f>Q413*H413</f>
        <v>0</v>
      </c>
      <c r="S413" s="150">
        <v>6.0000000000000001E-3</v>
      </c>
      <c r="T413" s="151">
        <f>S413*H413</f>
        <v>3.3599999999999998E-2</v>
      </c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R413" s="152" t="s">
        <v>145</v>
      </c>
      <c r="AT413" s="152" t="s">
        <v>140</v>
      </c>
      <c r="AU413" s="152" t="s">
        <v>83</v>
      </c>
      <c r="AY413" s="18" t="s">
        <v>138</v>
      </c>
      <c r="BE413" s="153">
        <f>IF(N413="základní",J413,0)</f>
        <v>0</v>
      </c>
      <c r="BF413" s="153">
        <f>IF(N413="snížená",J413,0)</f>
        <v>0</v>
      </c>
      <c r="BG413" s="153">
        <f>IF(N413="zákl. přenesená",J413,0)</f>
        <v>0</v>
      </c>
      <c r="BH413" s="153">
        <f>IF(N413="sníž. přenesená",J413,0)</f>
        <v>0</v>
      </c>
      <c r="BI413" s="153">
        <f>IF(N413="nulová",J413,0)</f>
        <v>0</v>
      </c>
      <c r="BJ413" s="18" t="s">
        <v>79</v>
      </c>
      <c r="BK413" s="153">
        <f>ROUND(I413*H413,2)</f>
        <v>0</v>
      </c>
      <c r="BL413" s="18" t="s">
        <v>145</v>
      </c>
      <c r="BM413" s="152" t="s">
        <v>418</v>
      </c>
    </row>
    <row r="414" spans="1:65" s="13" customFormat="1" x14ac:dyDescent="0.2">
      <c r="B414" s="154"/>
      <c r="D414" s="155" t="s">
        <v>147</v>
      </c>
      <c r="E414" s="156" t="s">
        <v>1</v>
      </c>
      <c r="F414" s="157" t="s">
        <v>419</v>
      </c>
      <c r="H414" s="156" t="s">
        <v>1</v>
      </c>
      <c r="L414" s="154"/>
      <c r="M414" s="158"/>
      <c r="N414" s="159"/>
      <c r="O414" s="159"/>
      <c r="P414" s="159"/>
      <c r="Q414" s="159"/>
      <c r="R414" s="159"/>
      <c r="S414" s="159"/>
      <c r="T414" s="160"/>
      <c r="AT414" s="156" t="s">
        <v>147</v>
      </c>
      <c r="AU414" s="156" t="s">
        <v>83</v>
      </c>
      <c r="AV414" s="13" t="s">
        <v>79</v>
      </c>
      <c r="AW414" s="13" t="s">
        <v>30</v>
      </c>
      <c r="AX414" s="13" t="s">
        <v>74</v>
      </c>
      <c r="AY414" s="156" t="s">
        <v>138</v>
      </c>
    </row>
    <row r="415" spans="1:65" s="14" customFormat="1" x14ac:dyDescent="0.2">
      <c r="B415" s="161"/>
      <c r="D415" s="155" t="s">
        <v>147</v>
      </c>
      <c r="E415" s="162" t="s">
        <v>1</v>
      </c>
      <c r="F415" s="163" t="s">
        <v>420</v>
      </c>
      <c r="H415" s="164">
        <v>3.2</v>
      </c>
      <c r="L415" s="161"/>
      <c r="M415" s="165"/>
      <c r="N415" s="166"/>
      <c r="O415" s="166"/>
      <c r="P415" s="166"/>
      <c r="Q415" s="166"/>
      <c r="R415" s="166"/>
      <c r="S415" s="166"/>
      <c r="T415" s="167"/>
      <c r="AT415" s="162" t="s">
        <v>147</v>
      </c>
      <c r="AU415" s="162" t="s">
        <v>83</v>
      </c>
      <c r="AV415" s="14" t="s">
        <v>83</v>
      </c>
      <c r="AW415" s="14" t="s">
        <v>30</v>
      </c>
      <c r="AX415" s="14" t="s">
        <v>74</v>
      </c>
      <c r="AY415" s="162" t="s">
        <v>138</v>
      </c>
    </row>
    <row r="416" spans="1:65" s="14" customFormat="1" x14ac:dyDescent="0.2">
      <c r="B416" s="161"/>
      <c r="D416" s="155" t="s">
        <v>147</v>
      </c>
      <c r="E416" s="162" t="s">
        <v>1</v>
      </c>
      <c r="F416" s="163" t="s">
        <v>421</v>
      </c>
      <c r="H416" s="164">
        <v>2.4</v>
      </c>
      <c r="L416" s="161"/>
      <c r="M416" s="165"/>
      <c r="N416" s="166"/>
      <c r="O416" s="166"/>
      <c r="P416" s="166"/>
      <c r="Q416" s="166"/>
      <c r="R416" s="166"/>
      <c r="S416" s="166"/>
      <c r="T416" s="167"/>
      <c r="AT416" s="162" t="s">
        <v>147</v>
      </c>
      <c r="AU416" s="162" t="s">
        <v>83</v>
      </c>
      <c r="AV416" s="14" t="s">
        <v>83</v>
      </c>
      <c r="AW416" s="14" t="s">
        <v>30</v>
      </c>
      <c r="AX416" s="14" t="s">
        <v>74</v>
      </c>
      <c r="AY416" s="162" t="s">
        <v>138</v>
      </c>
    </row>
    <row r="417" spans="1:65" s="15" customFormat="1" x14ac:dyDescent="0.2">
      <c r="B417" s="168"/>
      <c r="D417" s="155" t="s">
        <v>147</v>
      </c>
      <c r="E417" s="169" t="s">
        <v>1</v>
      </c>
      <c r="F417" s="170" t="s">
        <v>153</v>
      </c>
      <c r="H417" s="171">
        <v>5.6</v>
      </c>
      <c r="L417" s="168"/>
      <c r="M417" s="172"/>
      <c r="N417" s="173"/>
      <c r="O417" s="173"/>
      <c r="P417" s="173"/>
      <c r="Q417" s="173"/>
      <c r="R417" s="173"/>
      <c r="S417" s="173"/>
      <c r="T417" s="174"/>
      <c r="AT417" s="169" t="s">
        <v>147</v>
      </c>
      <c r="AU417" s="169" t="s">
        <v>83</v>
      </c>
      <c r="AV417" s="15" t="s">
        <v>145</v>
      </c>
      <c r="AW417" s="15" t="s">
        <v>30</v>
      </c>
      <c r="AX417" s="15" t="s">
        <v>79</v>
      </c>
      <c r="AY417" s="169" t="s">
        <v>138</v>
      </c>
    </row>
    <row r="418" spans="1:65" s="2" customFormat="1" ht="21.75" customHeight="1" x14ac:dyDescent="0.2">
      <c r="A418" s="30"/>
      <c r="B418" s="141"/>
      <c r="C418" s="142">
        <v>50</v>
      </c>
      <c r="D418" s="142" t="s">
        <v>140</v>
      </c>
      <c r="E418" s="143" t="s">
        <v>422</v>
      </c>
      <c r="F418" s="144" t="s">
        <v>423</v>
      </c>
      <c r="G418" s="145" t="s">
        <v>233</v>
      </c>
      <c r="H418" s="146">
        <v>3.8</v>
      </c>
      <c r="I418" s="147"/>
      <c r="J418" s="147">
        <f>ROUND(I418*H418,2)</f>
        <v>0</v>
      </c>
      <c r="K418" s="144" t="s">
        <v>144</v>
      </c>
      <c r="L418" s="31"/>
      <c r="M418" s="148" t="s">
        <v>1</v>
      </c>
      <c r="N418" s="149" t="s">
        <v>39</v>
      </c>
      <c r="O418" s="150">
        <v>0.26500000000000001</v>
      </c>
      <c r="P418" s="150">
        <f>O418*H418</f>
        <v>1.0069999999999999</v>
      </c>
      <c r="Q418" s="150">
        <v>0</v>
      </c>
      <c r="R418" s="150">
        <f>Q418*H418</f>
        <v>0</v>
      </c>
      <c r="S418" s="150">
        <v>8.9999999999999993E-3</v>
      </c>
      <c r="T418" s="151">
        <f>S418*H418</f>
        <v>3.4199999999999994E-2</v>
      </c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R418" s="152" t="s">
        <v>145</v>
      </c>
      <c r="AT418" s="152" t="s">
        <v>140</v>
      </c>
      <c r="AU418" s="152" t="s">
        <v>83</v>
      </c>
      <c r="AY418" s="18" t="s">
        <v>138</v>
      </c>
      <c r="BE418" s="153">
        <f>IF(N418="základní",J418,0)</f>
        <v>0</v>
      </c>
      <c r="BF418" s="153">
        <f>IF(N418="snížená",J418,0)</f>
        <v>0</v>
      </c>
      <c r="BG418" s="153">
        <f>IF(N418="zákl. přenesená",J418,0)</f>
        <v>0</v>
      </c>
      <c r="BH418" s="153">
        <f>IF(N418="sníž. přenesená",J418,0)</f>
        <v>0</v>
      </c>
      <c r="BI418" s="153">
        <f>IF(N418="nulová",J418,0)</f>
        <v>0</v>
      </c>
      <c r="BJ418" s="18" t="s">
        <v>79</v>
      </c>
      <c r="BK418" s="153">
        <f>ROUND(I418*H418,2)</f>
        <v>0</v>
      </c>
      <c r="BL418" s="18" t="s">
        <v>145</v>
      </c>
      <c r="BM418" s="152" t="s">
        <v>424</v>
      </c>
    </row>
    <row r="419" spans="1:65" s="13" customFormat="1" x14ac:dyDescent="0.2">
      <c r="B419" s="154"/>
      <c r="D419" s="155" t="s">
        <v>147</v>
      </c>
      <c r="E419" s="156" t="s">
        <v>1</v>
      </c>
      <c r="F419" s="157" t="s">
        <v>425</v>
      </c>
      <c r="H419" s="156" t="s">
        <v>1</v>
      </c>
      <c r="L419" s="154"/>
      <c r="M419" s="158"/>
      <c r="N419" s="159"/>
      <c r="O419" s="159"/>
      <c r="P419" s="159"/>
      <c r="Q419" s="159"/>
      <c r="R419" s="159"/>
      <c r="S419" s="159"/>
      <c r="T419" s="160"/>
      <c r="AT419" s="156" t="s">
        <v>147</v>
      </c>
      <c r="AU419" s="156" t="s">
        <v>83</v>
      </c>
      <c r="AV419" s="13" t="s">
        <v>79</v>
      </c>
      <c r="AW419" s="13" t="s">
        <v>30</v>
      </c>
      <c r="AX419" s="13" t="s">
        <v>74</v>
      </c>
      <c r="AY419" s="156" t="s">
        <v>138</v>
      </c>
    </row>
    <row r="420" spans="1:65" s="14" customFormat="1" x14ac:dyDescent="0.2">
      <c r="B420" s="161"/>
      <c r="D420" s="155" t="s">
        <v>147</v>
      </c>
      <c r="E420" s="162" t="s">
        <v>1</v>
      </c>
      <c r="F420" s="163" t="s">
        <v>426</v>
      </c>
      <c r="H420" s="164">
        <v>1.8</v>
      </c>
      <c r="L420" s="161"/>
      <c r="M420" s="165"/>
      <c r="N420" s="166"/>
      <c r="O420" s="166"/>
      <c r="P420" s="166"/>
      <c r="Q420" s="166"/>
      <c r="R420" s="166"/>
      <c r="S420" s="166"/>
      <c r="T420" s="167"/>
      <c r="AT420" s="162" t="s">
        <v>147</v>
      </c>
      <c r="AU420" s="162" t="s">
        <v>83</v>
      </c>
      <c r="AV420" s="14" t="s">
        <v>83</v>
      </c>
      <c r="AW420" s="14" t="s">
        <v>30</v>
      </c>
      <c r="AX420" s="14" t="s">
        <v>74</v>
      </c>
      <c r="AY420" s="162" t="s">
        <v>138</v>
      </c>
    </row>
    <row r="421" spans="1:65" s="14" customFormat="1" x14ac:dyDescent="0.2">
      <c r="B421" s="161"/>
      <c r="D421" s="155" t="s">
        <v>147</v>
      </c>
      <c r="E421" s="162" t="s">
        <v>1</v>
      </c>
      <c r="F421" s="163" t="s">
        <v>427</v>
      </c>
      <c r="H421" s="164">
        <v>2</v>
      </c>
      <c r="L421" s="161"/>
      <c r="M421" s="165"/>
      <c r="N421" s="166"/>
      <c r="O421" s="166"/>
      <c r="P421" s="166"/>
      <c r="Q421" s="166"/>
      <c r="R421" s="166"/>
      <c r="S421" s="166"/>
      <c r="T421" s="167"/>
      <c r="AT421" s="162" t="s">
        <v>147</v>
      </c>
      <c r="AU421" s="162" t="s">
        <v>83</v>
      </c>
      <c r="AV421" s="14" t="s">
        <v>83</v>
      </c>
      <c r="AW421" s="14" t="s">
        <v>30</v>
      </c>
      <c r="AX421" s="14" t="s">
        <v>74</v>
      </c>
      <c r="AY421" s="162" t="s">
        <v>138</v>
      </c>
    </row>
    <row r="422" spans="1:65" s="15" customFormat="1" x14ac:dyDescent="0.2">
      <c r="B422" s="168"/>
      <c r="D422" s="155" t="s">
        <v>147</v>
      </c>
      <c r="E422" s="169" t="s">
        <v>1</v>
      </c>
      <c r="F422" s="170" t="s">
        <v>153</v>
      </c>
      <c r="H422" s="171">
        <v>3.8</v>
      </c>
      <c r="L422" s="168"/>
      <c r="M422" s="172"/>
      <c r="N422" s="173"/>
      <c r="O422" s="173"/>
      <c r="P422" s="173"/>
      <c r="Q422" s="173"/>
      <c r="R422" s="173"/>
      <c r="S422" s="173"/>
      <c r="T422" s="174"/>
      <c r="AT422" s="169" t="s">
        <v>147</v>
      </c>
      <c r="AU422" s="169" t="s">
        <v>83</v>
      </c>
      <c r="AV422" s="15" t="s">
        <v>145</v>
      </c>
      <c r="AW422" s="15" t="s">
        <v>30</v>
      </c>
      <c r="AX422" s="15" t="s">
        <v>79</v>
      </c>
      <c r="AY422" s="169" t="s">
        <v>138</v>
      </c>
    </row>
    <row r="423" spans="1:65" s="2" customFormat="1" ht="21.75" customHeight="1" x14ac:dyDescent="0.2">
      <c r="A423" s="30"/>
      <c r="B423" s="141"/>
      <c r="C423" s="142">
        <v>51</v>
      </c>
      <c r="D423" s="142" t="s">
        <v>140</v>
      </c>
      <c r="E423" s="143" t="s">
        <v>428</v>
      </c>
      <c r="F423" s="144" t="s">
        <v>429</v>
      </c>
      <c r="G423" s="145" t="s">
        <v>233</v>
      </c>
      <c r="H423" s="146">
        <v>0.6</v>
      </c>
      <c r="I423" s="147"/>
      <c r="J423" s="147">
        <f>ROUND(I423*H423,2)</f>
        <v>0</v>
      </c>
      <c r="K423" s="144" t="s">
        <v>144</v>
      </c>
      <c r="L423" s="31"/>
      <c r="M423" s="148" t="s">
        <v>1</v>
      </c>
      <c r="N423" s="149" t="s">
        <v>39</v>
      </c>
      <c r="O423" s="150">
        <v>0.34200000000000003</v>
      </c>
      <c r="P423" s="150">
        <f>O423*H423</f>
        <v>0.20520000000000002</v>
      </c>
      <c r="Q423" s="150">
        <v>0</v>
      </c>
      <c r="R423" s="150">
        <f>Q423*H423</f>
        <v>0</v>
      </c>
      <c r="S423" s="150">
        <v>1.7999999999999999E-2</v>
      </c>
      <c r="T423" s="151">
        <f>S423*H423</f>
        <v>1.0799999999999999E-2</v>
      </c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R423" s="152" t="s">
        <v>145</v>
      </c>
      <c r="AT423" s="152" t="s">
        <v>140</v>
      </c>
      <c r="AU423" s="152" t="s">
        <v>83</v>
      </c>
      <c r="AY423" s="18" t="s">
        <v>138</v>
      </c>
      <c r="BE423" s="153">
        <f>IF(N423="základní",J423,0)</f>
        <v>0</v>
      </c>
      <c r="BF423" s="153">
        <f>IF(N423="snížená",J423,0)</f>
        <v>0</v>
      </c>
      <c r="BG423" s="153">
        <f>IF(N423="zákl. přenesená",J423,0)</f>
        <v>0</v>
      </c>
      <c r="BH423" s="153">
        <f>IF(N423="sníž. přenesená",J423,0)</f>
        <v>0</v>
      </c>
      <c r="BI423" s="153">
        <f>IF(N423="nulová",J423,0)</f>
        <v>0</v>
      </c>
      <c r="BJ423" s="18" t="s">
        <v>79</v>
      </c>
      <c r="BK423" s="153">
        <f>ROUND(I423*H423,2)</f>
        <v>0</v>
      </c>
      <c r="BL423" s="18" t="s">
        <v>145</v>
      </c>
      <c r="BM423" s="152" t="s">
        <v>430</v>
      </c>
    </row>
    <row r="424" spans="1:65" s="13" customFormat="1" x14ac:dyDescent="0.2">
      <c r="B424" s="154"/>
      <c r="D424" s="155" t="s">
        <v>147</v>
      </c>
      <c r="E424" s="156" t="s">
        <v>1</v>
      </c>
      <c r="F424" s="157" t="s">
        <v>425</v>
      </c>
      <c r="H424" s="156" t="s">
        <v>1</v>
      </c>
      <c r="L424" s="154"/>
      <c r="M424" s="158"/>
      <c r="N424" s="159"/>
      <c r="O424" s="159"/>
      <c r="P424" s="159"/>
      <c r="Q424" s="159"/>
      <c r="R424" s="159"/>
      <c r="S424" s="159"/>
      <c r="T424" s="160"/>
      <c r="AT424" s="156" t="s">
        <v>147</v>
      </c>
      <c r="AU424" s="156" t="s">
        <v>83</v>
      </c>
      <c r="AV424" s="13" t="s">
        <v>79</v>
      </c>
      <c r="AW424" s="13" t="s">
        <v>30</v>
      </c>
      <c r="AX424" s="13" t="s">
        <v>74</v>
      </c>
      <c r="AY424" s="156" t="s">
        <v>138</v>
      </c>
    </row>
    <row r="425" spans="1:65" s="14" customFormat="1" x14ac:dyDescent="0.2">
      <c r="B425" s="161"/>
      <c r="D425" s="155" t="s">
        <v>147</v>
      </c>
      <c r="E425" s="162" t="s">
        <v>1</v>
      </c>
      <c r="F425" s="163" t="s">
        <v>431</v>
      </c>
      <c r="H425" s="164">
        <v>0.6</v>
      </c>
      <c r="L425" s="161"/>
      <c r="M425" s="165"/>
      <c r="N425" s="166"/>
      <c r="O425" s="166"/>
      <c r="P425" s="166"/>
      <c r="Q425" s="166"/>
      <c r="R425" s="166"/>
      <c r="S425" s="166"/>
      <c r="T425" s="167"/>
      <c r="AT425" s="162" t="s">
        <v>147</v>
      </c>
      <c r="AU425" s="162" t="s">
        <v>83</v>
      </c>
      <c r="AV425" s="14" t="s">
        <v>83</v>
      </c>
      <c r="AW425" s="14" t="s">
        <v>30</v>
      </c>
      <c r="AX425" s="14" t="s">
        <v>74</v>
      </c>
      <c r="AY425" s="162" t="s">
        <v>138</v>
      </c>
    </row>
    <row r="426" spans="1:65" s="15" customFormat="1" x14ac:dyDescent="0.2">
      <c r="B426" s="168"/>
      <c r="D426" s="155" t="s">
        <v>147</v>
      </c>
      <c r="E426" s="169" t="s">
        <v>1</v>
      </c>
      <c r="F426" s="170" t="s">
        <v>153</v>
      </c>
      <c r="H426" s="171">
        <v>0.6</v>
      </c>
      <c r="L426" s="168"/>
      <c r="M426" s="172"/>
      <c r="N426" s="173"/>
      <c r="O426" s="173"/>
      <c r="P426" s="173"/>
      <c r="Q426" s="173"/>
      <c r="R426" s="173"/>
      <c r="S426" s="173"/>
      <c r="T426" s="174"/>
      <c r="AT426" s="169" t="s">
        <v>147</v>
      </c>
      <c r="AU426" s="169" t="s">
        <v>83</v>
      </c>
      <c r="AV426" s="15" t="s">
        <v>145</v>
      </c>
      <c r="AW426" s="15" t="s">
        <v>30</v>
      </c>
      <c r="AX426" s="15" t="s">
        <v>79</v>
      </c>
      <c r="AY426" s="169" t="s">
        <v>138</v>
      </c>
    </row>
    <row r="427" spans="1:65" s="2" customFormat="1" ht="21.75" customHeight="1" x14ac:dyDescent="0.2">
      <c r="A427" s="30"/>
      <c r="B427" s="141"/>
      <c r="C427" s="142">
        <v>52</v>
      </c>
      <c r="D427" s="142" t="s">
        <v>140</v>
      </c>
      <c r="E427" s="143" t="s">
        <v>432</v>
      </c>
      <c r="F427" s="144" t="s">
        <v>433</v>
      </c>
      <c r="G427" s="145" t="s">
        <v>233</v>
      </c>
      <c r="H427" s="146">
        <v>1.45</v>
      </c>
      <c r="I427" s="147"/>
      <c r="J427" s="147">
        <f>ROUND(I427*H427,2)</f>
        <v>0</v>
      </c>
      <c r="K427" s="144" t="s">
        <v>144</v>
      </c>
      <c r="L427" s="31"/>
      <c r="M427" s="148" t="s">
        <v>1</v>
      </c>
      <c r="N427" s="149" t="s">
        <v>39</v>
      </c>
      <c r="O427" s="150">
        <v>0.76</v>
      </c>
      <c r="P427" s="150">
        <f>O427*H427</f>
        <v>1.1019999999999999</v>
      </c>
      <c r="Q427" s="150">
        <v>0</v>
      </c>
      <c r="R427" s="150">
        <f>Q427*H427</f>
        <v>0</v>
      </c>
      <c r="S427" s="150">
        <v>2.1999999999999999E-2</v>
      </c>
      <c r="T427" s="151">
        <f>S427*H427</f>
        <v>3.1899999999999998E-2</v>
      </c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R427" s="152" t="s">
        <v>145</v>
      </c>
      <c r="AT427" s="152" t="s">
        <v>140</v>
      </c>
      <c r="AU427" s="152" t="s">
        <v>83</v>
      </c>
      <c r="AY427" s="18" t="s">
        <v>138</v>
      </c>
      <c r="BE427" s="153">
        <f>IF(N427="základní",J427,0)</f>
        <v>0</v>
      </c>
      <c r="BF427" s="153">
        <f>IF(N427="snížená",J427,0)</f>
        <v>0</v>
      </c>
      <c r="BG427" s="153">
        <f>IF(N427="zákl. přenesená",J427,0)</f>
        <v>0</v>
      </c>
      <c r="BH427" s="153">
        <f>IF(N427="sníž. přenesená",J427,0)</f>
        <v>0</v>
      </c>
      <c r="BI427" s="153">
        <f>IF(N427="nulová",J427,0)</f>
        <v>0</v>
      </c>
      <c r="BJ427" s="18" t="s">
        <v>79</v>
      </c>
      <c r="BK427" s="153">
        <f>ROUND(I427*H427,2)</f>
        <v>0</v>
      </c>
      <c r="BL427" s="18" t="s">
        <v>145</v>
      </c>
      <c r="BM427" s="152" t="s">
        <v>434</v>
      </c>
    </row>
    <row r="428" spans="1:65" s="13" customFormat="1" x14ac:dyDescent="0.2">
      <c r="B428" s="154"/>
      <c r="D428" s="155" t="s">
        <v>147</v>
      </c>
      <c r="E428" s="156" t="s">
        <v>1</v>
      </c>
      <c r="F428" s="157" t="s">
        <v>419</v>
      </c>
      <c r="H428" s="156" t="s">
        <v>1</v>
      </c>
      <c r="L428" s="154"/>
      <c r="M428" s="158"/>
      <c r="N428" s="159"/>
      <c r="O428" s="159"/>
      <c r="P428" s="159"/>
      <c r="Q428" s="159"/>
      <c r="R428" s="159"/>
      <c r="S428" s="159"/>
      <c r="T428" s="160"/>
      <c r="AT428" s="156" t="s">
        <v>147</v>
      </c>
      <c r="AU428" s="156" t="s">
        <v>83</v>
      </c>
      <c r="AV428" s="13" t="s">
        <v>79</v>
      </c>
      <c r="AW428" s="13" t="s">
        <v>30</v>
      </c>
      <c r="AX428" s="13" t="s">
        <v>74</v>
      </c>
      <c r="AY428" s="156" t="s">
        <v>138</v>
      </c>
    </row>
    <row r="429" spans="1:65" s="14" customFormat="1" x14ac:dyDescent="0.2">
      <c r="B429" s="161"/>
      <c r="D429" s="155" t="s">
        <v>147</v>
      </c>
      <c r="E429" s="162" t="s">
        <v>1</v>
      </c>
      <c r="F429" s="163" t="s">
        <v>435</v>
      </c>
      <c r="H429" s="164">
        <v>1.45</v>
      </c>
      <c r="L429" s="161"/>
      <c r="M429" s="165"/>
      <c r="N429" s="166"/>
      <c r="O429" s="166"/>
      <c r="P429" s="166"/>
      <c r="Q429" s="166"/>
      <c r="R429" s="166"/>
      <c r="S429" s="166"/>
      <c r="T429" s="167"/>
      <c r="AT429" s="162" t="s">
        <v>147</v>
      </c>
      <c r="AU429" s="162" t="s">
        <v>83</v>
      </c>
      <c r="AV429" s="14" t="s">
        <v>83</v>
      </c>
      <c r="AW429" s="14" t="s">
        <v>30</v>
      </c>
      <c r="AX429" s="14" t="s">
        <v>74</v>
      </c>
      <c r="AY429" s="162" t="s">
        <v>138</v>
      </c>
    </row>
    <row r="430" spans="1:65" s="15" customFormat="1" x14ac:dyDescent="0.2">
      <c r="B430" s="168"/>
      <c r="D430" s="155" t="s">
        <v>147</v>
      </c>
      <c r="E430" s="169" t="s">
        <v>1</v>
      </c>
      <c r="F430" s="170" t="s">
        <v>153</v>
      </c>
      <c r="H430" s="171">
        <v>1.45</v>
      </c>
      <c r="L430" s="168"/>
      <c r="M430" s="172"/>
      <c r="N430" s="173"/>
      <c r="O430" s="173"/>
      <c r="P430" s="173"/>
      <c r="Q430" s="173"/>
      <c r="R430" s="173"/>
      <c r="S430" s="173"/>
      <c r="T430" s="174"/>
      <c r="AT430" s="169" t="s">
        <v>147</v>
      </c>
      <c r="AU430" s="169" t="s">
        <v>83</v>
      </c>
      <c r="AV430" s="15" t="s">
        <v>145</v>
      </c>
      <c r="AW430" s="15" t="s">
        <v>30</v>
      </c>
      <c r="AX430" s="15" t="s">
        <v>79</v>
      </c>
      <c r="AY430" s="169" t="s">
        <v>138</v>
      </c>
    </row>
    <row r="431" spans="1:65" s="2" customFormat="1" ht="21.75" customHeight="1" x14ac:dyDescent="0.2">
      <c r="A431" s="30"/>
      <c r="B431" s="141"/>
      <c r="C431" s="142">
        <v>53</v>
      </c>
      <c r="D431" s="142" t="s">
        <v>140</v>
      </c>
      <c r="E431" s="143" t="s">
        <v>436</v>
      </c>
      <c r="F431" s="144" t="s">
        <v>437</v>
      </c>
      <c r="G431" s="145" t="s">
        <v>233</v>
      </c>
      <c r="H431" s="146">
        <v>1.45</v>
      </c>
      <c r="I431" s="147"/>
      <c r="J431" s="147">
        <f>ROUND(I431*H431,2)</f>
        <v>0</v>
      </c>
      <c r="K431" s="144" t="s">
        <v>144</v>
      </c>
      <c r="L431" s="31"/>
      <c r="M431" s="148" t="s">
        <v>1</v>
      </c>
      <c r="N431" s="149" t="s">
        <v>39</v>
      </c>
      <c r="O431" s="150">
        <v>1.68</v>
      </c>
      <c r="P431" s="150">
        <f>O431*H431</f>
        <v>2.4359999999999999</v>
      </c>
      <c r="Q431" s="150">
        <v>0</v>
      </c>
      <c r="R431" s="150">
        <f>Q431*H431</f>
        <v>0</v>
      </c>
      <c r="S431" s="150">
        <v>8.7999999999999995E-2</v>
      </c>
      <c r="T431" s="151">
        <f>S431*H431</f>
        <v>0.12759999999999999</v>
      </c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R431" s="152" t="s">
        <v>145</v>
      </c>
      <c r="AT431" s="152" t="s">
        <v>140</v>
      </c>
      <c r="AU431" s="152" t="s">
        <v>83</v>
      </c>
      <c r="AY431" s="18" t="s">
        <v>138</v>
      </c>
      <c r="BE431" s="153">
        <f>IF(N431="základní",J431,0)</f>
        <v>0</v>
      </c>
      <c r="BF431" s="153">
        <f>IF(N431="snížená",J431,0)</f>
        <v>0</v>
      </c>
      <c r="BG431" s="153">
        <f>IF(N431="zákl. přenesená",J431,0)</f>
        <v>0</v>
      </c>
      <c r="BH431" s="153">
        <f>IF(N431="sníž. přenesená",J431,0)</f>
        <v>0</v>
      </c>
      <c r="BI431" s="153">
        <f>IF(N431="nulová",J431,0)</f>
        <v>0</v>
      </c>
      <c r="BJ431" s="18" t="s">
        <v>79</v>
      </c>
      <c r="BK431" s="153">
        <f>ROUND(I431*H431,2)</f>
        <v>0</v>
      </c>
      <c r="BL431" s="18" t="s">
        <v>145</v>
      </c>
      <c r="BM431" s="152" t="s">
        <v>438</v>
      </c>
    </row>
    <row r="432" spans="1:65" s="13" customFormat="1" x14ac:dyDescent="0.2">
      <c r="B432" s="154"/>
      <c r="D432" s="155" t="s">
        <v>147</v>
      </c>
      <c r="E432" s="156" t="s">
        <v>1</v>
      </c>
      <c r="F432" s="157" t="s">
        <v>425</v>
      </c>
      <c r="H432" s="156" t="s">
        <v>1</v>
      </c>
      <c r="L432" s="154"/>
      <c r="M432" s="158"/>
      <c r="N432" s="159"/>
      <c r="O432" s="159"/>
      <c r="P432" s="159"/>
      <c r="Q432" s="159"/>
      <c r="R432" s="159"/>
      <c r="S432" s="159"/>
      <c r="T432" s="160"/>
      <c r="AT432" s="156" t="s">
        <v>147</v>
      </c>
      <c r="AU432" s="156" t="s">
        <v>83</v>
      </c>
      <c r="AV432" s="13" t="s">
        <v>79</v>
      </c>
      <c r="AW432" s="13" t="s">
        <v>30</v>
      </c>
      <c r="AX432" s="13" t="s">
        <v>74</v>
      </c>
      <c r="AY432" s="156" t="s">
        <v>138</v>
      </c>
    </row>
    <row r="433" spans="1:65" s="14" customFormat="1" x14ac:dyDescent="0.2">
      <c r="B433" s="161"/>
      <c r="D433" s="155" t="s">
        <v>147</v>
      </c>
      <c r="E433" s="162" t="s">
        <v>1</v>
      </c>
      <c r="F433" s="163" t="s">
        <v>435</v>
      </c>
      <c r="H433" s="164">
        <v>1.45</v>
      </c>
      <c r="L433" s="161"/>
      <c r="M433" s="165"/>
      <c r="N433" s="166"/>
      <c r="O433" s="166"/>
      <c r="P433" s="166"/>
      <c r="Q433" s="166"/>
      <c r="R433" s="166"/>
      <c r="S433" s="166"/>
      <c r="T433" s="167"/>
      <c r="AT433" s="162" t="s">
        <v>147</v>
      </c>
      <c r="AU433" s="162" t="s">
        <v>83</v>
      </c>
      <c r="AV433" s="14" t="s">
        <v>83</v>
      </c>
      <c r="AW433" s="14" t="s">
        <v>30</v>
      </c>
      <c r="AX433" s="14" t="s">
        <v>74</v>
      </c>
      <c r="AY433" s="162" t="s">
        <v>138</v>
      </c>
    </row>
    <row r="434" spans="1:65" s="15" customFormat="1" x14ac:dyDescent="0.2">
      <c r="B434" s="168"/>
      <c r="D434" s="155" t="s">
        <v>147</v>
      </c>
      <c r="E434" s="169" t="s">
        <v>1</v>
      </c>
      <c r="F434" s="170" t="s">
        <v>153</v>
      </c>
      <c r="H434" s="171">
        <v>1.45</v>
      </c>
      <c r="L434" s="168"/>
      <c r="M434" s="172"/>
      <c r="N434" s="173"/>
      <c r="O434" s="173"/>
      <c r="P434" s="173"/>
      <c r="Q434" s="173"/>
      <c r="R434" s="173"/>
      <c r="S434" s="173"/>
      <c r="T434" s="174"/>
      <c r="AT434" s="169" t="s">
        <v>147</v>
      </c>
      <c r="AU434" s="169" t="s">
        <v>83</v>
      </c>
      <c r="AV434" s="15" t="s">
        <v>145</v>
      </c>
      <c r="AW434" s="15" t="s">
        <v>30</v>
      </c>
      <c r="AX434" s="15" t="s">
        <v>79</v>
      </c>
      <c r="AY434" s="169" t="s">
        <v>138</v>
      </c>
    </row>
    <row r="435" spans="1:65" s="2" customFormat="1" ht="33" customHeight="1" x14ac:dyDescent="0.2">
      <c r="A435" s="30"/>
      <c r="B435" s="141"/>
      <c r="C435" s="142">
        <v>54</v>
      </c>
      <c r="D435" s="142" t="s">
        <v>140</v>
      </c>
      <c r="E435" s="143" t="s">
        <v>440</v>
      </c>
      <c r="F435" s="144" t="s">
        <v>441</v>
      </c>
      <c r="G435" s="145" t="s">
        <v>143</v>
      </c>
      <c r="H435" s="146">
        <v>165.828</v>
      </c>
      <c r="I435" s="147"/>
      <c r="J435" s="147">
        <f>ROUND(I435*H435,2)</f>
        <v>0</v>
      </c>
      <c r="K435" s="144" t="s">
        <v>144</v>
      </c>
      <c r="L435" s="31"/>
      <c r="M435" s="148" t="s">
        <v>1</v>
      </c>
      <c r="N435" s="149" t="s">
        <v>39</v>
      </c>
      <c r="O435" s="150">
        <v>0.22</v>
      </c>
      <c r="P435" s="150">
        <f>O435*H435</f>
        <v>36.48216</v>
      </c>
      <c r="Q435" s="150">
        <v>0</v>
      </c>
      <c r="R435" s="150">
        <f>Q435*H435</f>
        <v>0</v>
      </c>
      <c r="S435" s="150">
        <v>5.8999999999999997E-2</v>
      </c>
      <c r="T435" s="151">
        <f>S435*H435</f>
        <v>9.7838519999999995</v>
      </c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R435" s="152" t="s">
        <v>145</v>
      </c>
      <c r="AT435" s="152" t="s">
        <v>140</v>
      </c>
      <c r="AU435" s="152" t="s">
        <v>83</v>
      </c>
      <c r="AY435" s="18" t="s">
        <v>138</v>
      </c>
      <c r="BE435" s="153">
        <f>IF(N435="základní",J435,0)</f>
        <v>0</v>
      </c>
      <c r="BF435" s="153">
        <f>IF(N435="snížená",J435,0)</f>
        <v>0</v>
      </c>
      <c r="BG435" s="153">
        <f>IF(N435="zákl. přenesená",J435,0)</f>
        <v>0</v>
      </c>
      <c r="BH435" s="153">
        <f>IF(N435="sníž. přenesená",J435,0)</f>
        <v>0</v>
      </c>
      <c r="BI435" s="153">
        <f>IF(N435="nulová",J435,0)</f>
        <v>0</v>
      </c>
      <c r="BJ435" s="18" t="s">
        <v>79</v>
      </c>
      <c r="BK435" s="153">
        <f>ROUND(I435*H435,2)</f>
        <v>0</v>
      </c>
      <c r="BL435" s="18" t="s">
        <v>145</v>
      </c>
      <c r="BM435" s="152" t="s">
        <v>442</v>
      </c>
    </row>
    <row r="436" spans="1:65" s="13" customFormat="1" x14ac:dyDescent="0.2">
      <c r="B436" s="154"/>
      <c r="D436" s="155" t="s">
        <v>147</v>
      </c>
      <c r="E436" s="156" t="s">
        <v>1</v>
      </c>
      <c r="F436" s="157" t="s">
        <v>166</v>
      </c>
      <c r="H436" s="156" t="s">
        <v>1</v>
      </c>
      <c r="L436" s="154"/>
      <c r="M436" s="158"/>
      <c r="N436" s="159"/>
      <c r="O436" s="159"/>
      <c r="P436" s="159"/>
      <c r="Q436" s="159"/>
      <c r="R436" s="159"/>
      <c r="S436" s="159"/>
      <c r="T436" s="160"/>
      <c r="AT436" s="156" t="s">
        <v>147</v>
      </c>
      <c r="AU436" s="156" t="s">
        <v>83</v>
      </c>
      <c r="AV436" s="13" t="s">
        <v>79</v>
      </c>
      <c r="AW436" s="13" t="s">
        <v>30</v>
      </c>
      <c r="AX436" s="13" t="s">
        <v>74</v>
      </c>
      <c r="AY436" s="156" t="s">
        <v>138</v>
      </c>
    </row>
    <row r="437" spans="1:65" s="14" customFormat="1" x14ac:dyDescent="0.2">
      <c r="B437" s="161"/>
      <c r="D437" s="155" t="s">
        <v>147</v>
      </c>
      <c r="E437" s="162" t="s">
        <v>1</v>
      </c>
      <c r="F437" s="163" t="s">
        <v>443</v>
      </c>
      <c r="H437" s="164">
        <v>57.63</v>
      </c>
      <c r="L437" s="161"/>
      <c r="M437" s="165"/>
      <c r="N437" s="166"/>
      <c r="O437" s="166"/>
      <c r="P437" s="166"/>
      <c r="Q437" s="166"/>
      <c r="R437" s="166"/>
      <c r="S437" s="166"/>
      <c r="T437" s="167"/>
      <c r="AT437" s="162" t="s">
        <v>147</v>
      </c>
      <c r="AU437" s="162" t="s">
        <v>83</v>
      </c>
      <c r="AV437" s="14" t="s">
        <v>83</v>
      </c>
      <c r="AW437" s="14" t="s">
        <v>30</v>
      </c>
      <c r="AX437" s="14" t="s">
        <v>74</v>
      </c>
      <c r="AY437" s="162" t="s">
        <v>138</v>
      </c>
    </row>
    <row r="438" spans="1:65" s="14" customFormat="1" x14ac:dyDescent="0.2">
      <c r="B438" s="161"/>
      <c r="D438" s="155" t="s">
        <v>147</v>
      </c>
      <c r="E438" s="162" t="s">
        <v>1</v>
      </c>
      <c r="F438" s="163" t="s">
        <v>281</v>
      </c>
      <c r="H438" s="164">
        <v>2.5430000000000001</v>
      </c>
      <c r="L438" s="161"/>
      <c r="M438" s="165"/>
      <c r="N438" s="166"/>
      <c r="O438" s="166"/>
      <c r="P438" s="166"/>
      <c r="Q438" s="166"/>
      <c r="R438" s="166"/>
      <c r="S438" s="166"/>
      <c r="T438" s="167"/>
      <c r="AT438" s="162" t="s">
        <v>147</v>
      </c>
      <c r="AU438" s="162" t="s">
        <v>83</v>
      </c>
      <c r="AV438" s="14" t="s">
        <v>83</v>
      </c>
      <c r="AW438" s="14" t="s">
        <v>30</v>
      </c>
      <c r="AX438" s="14" t="s">
        <v>74</v>
      </c>
      <c r="AY438" s="162" t="s">
        <v>138</v>
      </c>
    </row>
    <row r="439" spans="1:65" s="14" customFormat="1" x14ac:dyDescent="0.2">
      <c r="B439" s="161"/>
      <c r="D439" s="155" t="s">
        <v>147</v>
      </c>
      <c r="E439" s="162" t="s">
        <v>1</v>
      </c>
      <c r="F439" s="163" t="s">
        <v>282</v>
      </c>
      <c r="H439" s="164">
        <v>2.73</v>
      </c>
      <c r="L439" s="161"/>
      <c r="M439" s="165"/>
      <c r="N439" s="166"/>
      <c r="O439" s="166"/>
      <c r="P439" s="166"/>
      <c r="Q439" s="166"/>
      <c r="R439" s="166"/>
      <c r="S439" s="166"/>
      <c r="T439" s="167"/>
      <c r="AT439" s="162" t="s">
        <v>147</v>
      </c>
      <c r="AU439" s="162" t="s">
        <v>83</v>
      </c>
      <c r="AV439" s="14" t="s">
        <v>83</v>
      </c>
      <c r="AW439" s="14" t="s">
        <v>30</v>
      </c>
      <c r="AX439" s="14" t="s">
        <v>74</v>
      </c>
      <c r="AY439" s="162" t="s">
        <v>138</v>
      </c>
    </row>
    <row r="440" spans="1:65" s="13" customFormat="1" x14ac:dyDescent="0.2">
      <c r="B440" s="154"/>
      <c r="D440" s="155" t="s">
        <v>147</v>
      </c>
      <c r="E440" s="156" t="s">
        <v>1</v>
      </c>
      <c r="F440" s="157" t="s">
        <v>283</v>
      </c>
      <c r="H440" s="156" t="s">
        <v>1</v>
      </c>
      <c r="L440" s="154"/>
      <c r="M440" s="158"/>
      <c r="N440" s="159"/>
      <c r="O440" s="159"/>
      <c r="P440" s="159"/>
      <c r="Q440" s="159"/>
      <c r="R440" s="159"/>
      <c r="S440" s="159"/>
      <c r="T440" s="160"/>
      <c r="AT440" s="156" t="s">
        <v>147</v>
      </c>
      <c r="AU440" s="156" t="s">
        <v>83</v>
      </c>
      <c r="AV440" s="13" t="s">
        <v>79</v>
      </c>
      <c r="AW440" s="13" t="s">
        <v>30</v>
      </c>
      <c r="AX440" s="13" t="s">
        <v>74</v>
      </c>
      <c r="AY440" s="156" t="s">
        <v>138</v>
      </c>
    </row>
    <row r="441" spans="1:65" s="14" customFormat="1" x14ac:dyDescent="0.2">
      <c r="B441" s="161"/>
      <c r="D441" s="155" t="s">
        <v>147</v>
      </c>
      <c r="E441" s="162" t="s">
        <v>1</v>
      </c>
      <c r="F441" s="163" t="s">
        <v>284</v>
      </c>
      <c r="H441" s="164">
        <v>-3.91</v>
      </c>
      <c r="L441" s="161"/>
      <c r="M441" s="165"/>
      <c r="N441" s="166"/>
      <c r="O441" s="166"/>
      <c r="P441" s="166"/>
      <c r="Q441" s="166"/>
      <c r="R441" s="166"/>
      <c r="S441" s="166"/>
      <c r="T441" s="167"/>
      <c r="AT441" s="162" t="s">
        <v>147</v>
      </c>
      <c r="AU441" s="162" t="s">
        <v>83</v>
      </c>
      <c r="AV441" s="14" t="s">
        <v>83</v>
      </c>
      <c r="AW441" s="14" t="s">
        <v>30</v>
      </c>
      <c r="AX441" s="14" t="s">
        <v>74</v>
      </c>
      <c r="AY441" s="162" t="s">
        <v>138</v>
      </c>
    </row>
    <row r="442" spans="1:65" s="14" customFormat="1" x14ac:dyDescent="0.2">
      <c r="B442" s="161"/>
      <c r="D442" s="155" t="s">
        <v>147</v>
      </c>
      <c r="E442" s="162" t="s">
        <v>1</v>
      </c>
      <c r="F442" s="163" t="s">
        <v>285</v>
      </c>
      <c r="H442" s="164">
        <v>-2.0699999999999998</v>
      </c>
      <c r="L442" s="161"/>
      <c r="M442" s="165"/>
      <c r="N442" s="166"/>
      <c r="O442" s="166"/>
      <c r="P442" s="166"/>
      <c r="Q442" s="166"/>
      <c r="R442" s="166"/>
      <c r="S442" s="166"/>
      <c r="T442" s="167"/>
      <c r="AT442" s="162" t="s">
        <v>147</v>
      </c>
      <c r="AU442" s="162" t="s">
        <v>83</v>
      </c>
      <c r="AV442" s="14" t="s">
        <v>83</v>
      </c>
      <c r="AW442" s="14" t="s">
        <v>30</v>
      </c>
      <c r="AX442" s="14" t="s">
        <v>74</v>
      </c>
      <c r="AY442" s="162" t="s">
        <v>138</v>
      </c>
    </row>
    <row r="443" spans="1:65" s="16" customFormat="1" x14ac:dyDescent="0.2">
      <c r="B443" s="178"/>
      <c r="D443" s="155" t="s">
        <v>147</v>
      </c>
      <c r="E443" s="179" t="s">
        <v>1</v>
      </c>
      <c r="F443" s="180" t="s">
        <v>165</v>
      </c>
      <c r="H443" s="181">
        <v>56.923000000000002</v>
      </c>
      <c r="L443" s="178"/>
      <c r="M443" s="182"/>
      <c r="N443" s="183"/>
      <c r="O443" s="183"/>
      <c r="P443" s="183"/>
      <c r="Q443" s="183"/>
      <c r="R443" s="183"/>
      <c r="S443" s="183"/>
      <c r="T443" s="184"/>
      <c r="AT443" s="179" t="s">
        <v>147</v>
      </c>
      <c r="AU443" s="179" t="s">
        <v>83</v>
      </c>
      <c r="AV443" s="16" t="s">
        <v>159</v>
      </c>
      <c r="AW443" s="16" t="s">
        <v>30</v>
      </c>
      <c r="AX443" s="16" t="s">
        <v>74</v>
      </c>
      <c r="AY443" s="179" t="s">
        <v>138</v>
      </c>
    </row>
    <row r="444" spans="1:65" s="13" customFormat="1" x14ac:dyDescent="0.2">
      <c r="B444" s="154"/>
      <c r="D444" s="155" t="s">
        <v>147</v>
      </c>
      <c r="E444" s="156" t="s">
        <v>1</v>
      </c>
      <c r="F444" s="157" t="s">
        <v>167</v>
      </c>
      <c r="H444" s="156" t="s">
        <v>1</v>
      </c>
      <c r="L444" s="154"/>
      <c r="M444" s="158"/>
      <c r="N444" s="159"/>
      <c r="O444" s="159"/>
      <c r="P444" s="159"/>
      <c r="Q444" s="159"/>
      <c r="R444" s="159"/>
      <c r="S444" s="159"/>
      <c r="T444" s="160"/>
      <c r="AT444" s="156" t="s">
        <v>147</v>
      </c>
      <c r="AU444" s="156" t="s">
        <v>83</v>
      </c>
      <c r="AV444" s="13" t="s">
        <v>79</v>
      </c>
      <c r="AW444" s="13" t="s">
        <v>30</v>
      </c>
      <c r="AX444" s="13" t="s">
        <v>74</v>
      </c>
      <c r="AY444" s="156" t="s">
        <v>138</v>
      </c>
    </row>
    <row r="445" spans="1:65" s="14" customFormat="1" x14ac:dyDescent="0.2">
      <c r="B445" s="161"/>
      <c r="D445" s="155" t="s">
        <v>147</v>
      </c>
      <c r="E445" s="162" t="s">
        <v>1</v>
      </c>
      <c r="F445" s="163" t="s">
        <v>444</v>
      </c>
      <c r="H445" s="164">
        <v>50.85</v>
      </c>
      <c r="L445" s="161"/>
      <c r="M445" s="165"/>
      <c r="N445" s="166"/>
      <c r="O445" s="166"/>
      <c r="P445" s="166"/>
      <c r="Q445" s="166"/>
      <c r="R445" s="166"/>
      <c r="S445" s="166"/>
      <c r="T445" s="167"/>
      <c r="AT445" s="162" t="s">
        <v>147</v>
      </c>
      <c r="AU445" s="162" t="s">
        <v>83</v>
      </c>
      <c r="AV445" s="14" t="s">
        <v>83</v>
      </c>
      <c r="AW445" s="14" t="s">
        <v>30</v>
      </c>
      <c r="AX445" s="14" t="s">
        <v>74</v>
      </c>
      <c r="AY445" s="162" t="s">
        <v>138</v>
      </c>
    </row>
    <row r="446" spans="1:65" s="14" customFormat="1" x14ac:dyDescent="0.2">
      <c r="B446" s="161"/>
      <c r="D446" s="155" t="s">
        <v>147</v>
      </c>
      <c r="E446" s="162" t="s">
        <v>1</v>
      </c>
      <c r="F446" s="163" t="s">
        <v>282</v>
      </c>
      <c r="H446" s="164">
        <v>2.73</v>
      </c>
      <c r="L446" s="161"/>
      <c r="M446" s="165"/>
      <c r="N446" s="166"/>
      <c r="O446" s="166"/>
      <c r="P446" s="166"/>
      <c r="Q446" s="166"/>
      <c r="R446" s="166"/>
      <c r="S446" s="166"/>
      <c r="T446" s="167"/>
      <c r="AT446" s="162" t="s">
        <v>147</v>
      </c>
      <c r="AU446" s="162" t="s">
        <v>83</v>
      </c>
      <c r="AV446" s="14" t="s">
        <v>83</v>
      </c>
      <c r="AW446" s="14" t="s">
        <v>30</v>
      </c>
      <c r="AX446" s="14" t="s">
        <v>74</v>
      </c>
      <c r="AY446" s="162" t="s">
        <v>138</v>
      </c>
    </row>
    <row r="447" spans="1:65" s="13" customFormat="1" x14ac:dyDescent="0.2">
      <c r="B447" s="154"/>
      <c r="D447" s="155" t="s">
        <v>147</v>
      </c>
      <c r="E447" s="156" t="s">
        <v>1</v>
      </c>
      <c r="F447" s="157" t="s">
        <v>283</v>
      </c>
      <c r="H447" s="156" t="s">
        <v>1</v>
      </c>
      <c r="L447" s="154"/>
      <c r="M447" s="158"/>
      <c r="N447" s="159"/>
      <c r="O447" s="159"/>
      <c r="P447" s="159"/>
      <c r="Q447" s="159"/>
      <c r="R447" s="159"/>
      <c r="S447" s="159"/>
      <c r="T447" s="160"/>
      <c r="AT447" s="156" t="s">
        <v>147</v>
      </c>
      <c r="AU447" s="156" t="s">
        <v>83</v>
      </c>
      <c r="AV447" s="13" t="s">
        <v>79</v>
      </c>
      <c r="AW447" s="13" t="s">
        <v>30</v>
      </c>
      <c r="AX447" s="13" t="s">
        <v>74</v>
      </c>
      <c r="AY447" s="156" t="s">
        <v>138</v>
      </c>
    </row>
    <row r="448" spans="1:65" s="14" customFormat="1" x14ac:dyDescent="0.2">
      <c r="B448" s="161"/>
      <c r="D448" s="155" t="s">
        <v>147</v>
      </c>
      <c r="E448" s="162" t="s">
        <v>1</v>
      </c>
      <c r="F448" s="163" t="s">
        <v>284</v>
      </c>
      <c r="H448" s="164">
        <v>-3.91</v>
      </c>
      <c r="L448" s="161"/>
      <c r="M448" s="165"/>
      <c r="N448" s="166"/>
      <c r="O448" s="166"/>
      <c r="P448" s="166"/>
      <c r="Q448" s="166"/>
      <c r="R448" s="166"/>
      <c r="S448" s="166"/>
      <c r="T448" s="167"/>
      <c r="AT448" s="162" t="s">
        <v>147</v>
      </c>
      <c r="AU448" s="162" t="s">
        <v>83</v>
      </c>
      <c r="AV448" s="14" t="s">
        <v>83</v>
      </c>
      <c r="AW448" s="14" t="s">
        <v>30</v>
      </c>
      <c r="AX448" s="14" t="s">
        <v>74</v>
      </c>
      <c r="AY448" s="162" t="s">
        <v>138</v>
      </c>
    </row>
    <row r="449" spans="2:51" s="14" customFormat="1" x14ac:dyDescent="0.2">
      <c r="B449" s="161"/>
      <c r="D449" s="155" t="s">
        <v>147</v>
      </c>
      <c r="E449" s="162" t="s">
        <v>1</v>
      </c>
      <c r="F449" s="163" t="s">
        <v>285</v>
      </c>
      <c r="H449" s="164">
        <v>-2.0699999999999998</v>
      </c>
      <c r="L449" s="161"/>
      <c r="M449" s="165"/>
      <c r="N449" s="166"/>
      <c r="O449" s="166"/>
      <c r="P449" s="166"/>
      <c r="Q449" s="166"/>
      <c r="R449" s="166"/>
      <c r="S449" s="166"/>
      <c r="T449" s="167"/>
      <c r="AT449" s="162" t="s">
        <v>147</v>
      </c>
      <c r="AU449" s="162" t="s">
        <v>83</v>
      </c>
      <c r="AV449" s="14" t="s">
        <v>83</v>
      </c>
      <c r="AW449" s="14" t="s">
        <v>30</v>
      </c>
      <c r="AX449" s="14" t="s">
        <v>74</v>
      </c>
      <c r="AY449" s="162" t="s">
        <v>138</v>
      </c>
    </row>
    <row r="450" spans="2:51" s="14" customFormat="1" x14ac:dyDescent="0.2">
      <c r="B450" s="161"/>
      <c r="D450" s="155" t="s">
        <v>147</v>
      </c>
      <c r="E450" s="162" t="s">
        <v>1</v>
      </c>
      <c r="F450" s="163" t="s">
        <v>287</v>
      </c>
      <c r="H450" s="164">
        <v>-1.7729999999999999</v>
      </c>
      <c r="L450" s="161"/>
      <c r="M450" s="165"/>
      <c r="N450" s="166"/>
      <c r="O450" s="166"/>
      <c r="P450" s="166"/>
      <c r="Q450" s="166"/>
      <c r="R450" s="166"/>
      <c r="S450" s="166"/>
      <c r="T450" s="167"/>
      <c r="AT450" s="162" t="s">
        <v>147</v>
      </c>
      <c r="AU450" s="162" t="s">
        <v>83</v>
      </c>
      <c r="AV450" s="14" t="s">
        <v>83</v>
      </c>
      <c r="AW450" s="14" t="s">
        <v>30</v>
      </c>
      <c r="AX450" s="14" t="s">
        <v>74</v>
      </c>
      <c r="AY450" s="162" t="s">
        <v>138</v>
      </c>
    </row>
    <row r="451" spans="2:51" s="16" customFormat="1" x14ac:dyDescent="0.2">
      <c r="B451" s="178"/>
      <c r="D451" s="155" t="s">
        <v>147</v>
      </c>
      <c r="E451" s="179" t="s">
        <v>1</v>
      </c>
      <c r="F451" s="180" t="s">
        <v>165</v>
      </c>
      <c r="H451" s="181">
        <v>45.826999999999998</v>
      </c>
      <c r="L451" s="178"/>
      <c r="M451" s="182"/>
      <c r="N451" s="183"/>
      <c r="O451" s="183"/>
      <c r="P451" s="183"/>
      <c r="Q451" s="183"/>
      <c r="R451" s="183"/>
      <c r="S451" s="183"/>
      <c r="T451" s="184"/>
      <c r="AT451" s="179" t="s">
        <v>147</v>
      </c>
      <c r="AU451" s="179" t="s">
        <v>83</v>
      </c>
      <c r="AV451" s="16" t="s">
        <v>159</v>
      </c>
      <c r="AW451" s="16" t="s">
        <v>30</v>
      </c>
      <c r="AX451" s="16" t="s">
        <v>74</v>
      </c>
      <c r="AY451" s="179" t="s">
        <v>138</v>
      </c>
    </row>
    <row r="452" spans="2:51" s="13" customFormat="1" x14ac:dyDescent="0.2">
      <c r="B452" s="154"/>
      <c r="D452" s="155" t="s">
        <v>147</v>
      </c>
      <c r="E452" s="156" t="s">
        <v>1</v>
      </c>
      <c r="F452" s="157" t="s">
        <v>288</v>
      </c>
      <c r="H452" s="156" t="s">
        <v>1</v>
      </c>
      <c r="L452" s="154"/>
      <c r="M452" s="158"/>
      <c r="N452" s="159"/>
      <c r="O452" s="159"/>
      <c r="P452" s="159"/>
      <c r="Q452" s="159"/>
      <c r="R452" s="159"/>
      <c r="S452" s="159"/>
      <c r="T452" s="160"/>
      <c r="AT452" s="156" t="s">
        <v>147</v>
      </c>
      <c r="AU452" s="156" t="s">
        <v>83</v>
      </c>
      <c r="AV452" s="13" t="s">
        <v>79</v>
      </c>
      <c r="AW452" s="13" t="s">
        <v>30</v>
      </c>
      <c r="AX452" s="13" t="s">
        <v>74</v>
      </c>
      <c r="AY452" s="156" t="s">
        <v>138</v>
      </c>
    </row>
    <row r="453" spans="2:51" s="14" customFormat="1" x14ac:dyDescent="0.2">
      <c r="B453" s="161"/>
      <c r="D453" s="155" t="s">
        <v>147</v>
      </c>
      <c r="E453" s="162" t="s">
        <v>1</v>
      </c>
      <c r="F453" s="163" t="s">
        <v>289</v>
      </c>
      <c r="H453" s="164">
        <v>41.472000000000001</v>
      </c>
      <c r="L453" s="161"/>
      <c r="M453" s="165"/>
      <c r="N453" s="166"/>
      <c r="O453" s="166"/>
      <c r="P453" s="166"/>
      <c r="Q453" s="166"/>
      <c r="R453" s="166"/>
      <c r="S453" s="166"/>
      <c r="T453" s="167"/>
      <c r="AT453" s="162" t="s">
        <v>147</v>
      </c>
      <c r="AU453" s="162" t="s">
        <v>83</v>
      </c>
      <c r="AV453" s="14" t="s">
        <v>83</v>
      </c>
      <c r="AW453" s="14" t="s">
        <v>30</v>
      </c>
      <c r="AX453" s="14" t="s">
        <v>74</v>
      </c>
      <c r="AY453" s="162" t="s">
        <v>138</v>
      </c>
    </row>
    <row r="454" spans="2:51" s="14" customFormat="1" x14ac:dyDescent="0.2">
      <c r="B454" s="161"/>
      <c r="D454" s="155" t="s">
        <v>147</v>
      </c>
      <c r="E454" s="162" t="s">
        <v>1</v>
      </c>
      <c r="F454" s="163" t="s">
        <v>290</v>
      </c>
      <c r="H454" s="164">
        <v>0.88200000000000001</v>
      </c>
      <c r="L454" s="161"/>
      <c r="M454" s="165"/>
      <c r="N454" s="166"/>
      <c r="O454" s="166"/>
      <c r="P454" s="166"/>
      <c r="Q454" s="166"/>
      <c r="R454" s="166"/>
      <c r="S454" s="166"/>
      <c r="T454" s="167"/>
      <c r="AT454" s="162" t="s">
        <v>147</v>
      </c>
      <c r="AU454" s="162" t="s">
        <v>83</v>
      </c>
      <c r="AV454" s="14" t="s">
        <v>83</v>
      </c>
      <c r="AW454" s="14" t="s">
        <v>30</v>
      </c>
      <c r="AX454" s="14" t="s">
        <v>74</v>
      </c>
      <c r="AY454" s="162" t="s">
        <v>138</v>
      </c>
    </row>
    <row r="455" spans="2:51" s="14" customFormat="1" x14ac:dyDescent="0.2">
      <c r="B455" s="161"/>
      <c r="D455" s="155" t="s">
        <v>147</v>
      </c>
      <c r="E455" s="162" t="s">
        <v>1</v>
      </c>
      <c r="F455" s="163" t="s">
        <v>291</v>
      </c>
      <c r="H455" s="164">
        <v>1.2629999999999999</v>
      </c>
      <c r="L455" s="161"/>
      <c r="M455" s="165"/>
      <c r="N455" s="166"/>
      <c r="O455" s="166"/>
      <c r="P455" s="166"/>
      <c r="Q455" s="166"/>
      <c r="R455" s="166"/>
      <c r="S455" s="166"/>
      <c r="T455" s="167"/>
      <c r="AT455" s="162" t="s">
        <v>147</v>
      </c>
      <c r="AU455" s="162" t="s">
        <v>83</v>
      </c>
      <c r="AV455" s="14" t="s">
        <v>83</v>
      </c>
      <c r="AW455" s="14" t="s">
        <v>30</v>
      </c>
      <c r="AX455" s="14" t="s">
        <v>74</v>
      </c>
      <c r="AY455" s="162" t="s">
        <v>138</v>
      </c>
    </row>
    <row r="456" spans="2:51" s="13" customFormat="1" x14ac:dyDescent="0.2">
      <c r="B456" s="154"/>
      <c r="D456" s="155" t="s">
        <v>147</v>
      </c>
      <c r="E456" s="156" t="s">
        <v>1</v>
      </c>
      <c r="F456" s="157" t="s">
        <v>283</v>
      </c>
      <c r="H456" s="156" t="s">
        <v>1</v>
      </c>
      <c r="L456" s="154"/>
      <c r="M456" s="158"/>
      <c r="N456" s="159"/>
      <c r="O456" s="159"/>
      <c r="P456" s="159"/>
      <c r="Q456" s="159"/>
      <c r="R456" s="159"/>
      <c r="S456" s="159"/>
      <c r="T456" s="160"/>
      <c r="AT456" s="156" t="s">
        <v>147</v>
      </c>
      <c r="AU456" s="156" t="s">
        <v>83</v>
      </c>
      <c r="AV456" s="13" t="s">
        <v>79</v>
      </c>
      <c r="AW456" s="13" t="s">
        <v>30</v>
      </c>
      <c r="AX456" s="13" t="s">
        <v>74</v>
      </c>
      <c r="AY456" s="156" t="s">
        <v>138</v>
      </c>
    </row>
    <row r="457" spans="2:51" s="14" customFormat="1" x14ac:dyDescent="0.2">
      <c r="B457" s="161"/>
      <c r="D457" s="155" t="s">
        <v>147</v>
      </c>
      <c r="E457" s="162" t="s">
        <v>1</v>
      </c>
      <c r="F457" s="163" t="s">
        <v>292</v>
      </c>
      <c r="H457" s="164">
        <v>-0.70199999999999996</v>
      </c>
      <c r="L457" s="161"/>
      <c r="M457" s="165"/>
      <c r="N457" s="166"/>
      <c r="O457" s="166"/>
      <c r="P457" s="166"/>
      <c r="Q457" s="166"/>
      <c r="R457" s="166"/>
      <c r="S457" s="166"/>
      <c r="T457" s="167"/>
      <c r="AT457" s="162" t="s">
        <v>147</v>
      </c>
      <c r="AU457" s="162" t="s">
        <v>83</v>
      </c>
      <c r="AV457" s="14" t="s">
        <v>83</v>
      </c>
      <c r="AW457" s="14" t="s">
        <v>30</v>
      </c>
      <c r="AX457" s="14" t="s">
        <v>74</v>
      </c>
      <c r="AY457" s="162" t="s">
        <v>138</v>
      </c>
    </row>
    <row r="458" spans="2:51" s="14" customFormat="1" x14ac:dyDescent="0.2">
      <c r="B458" s="161"/>
      <c r="D458" s="155" t="s">
        <v>147</v>
      </c>
      <c r="E458" s="162" t="s">
        <v>1</v>
      </c>
      <c r="F458" s="163" t="s">
        <v>287</v>
      </c>
      <c r="H458" s="164">
        <v>-1.7729999999999999</v>
      </c>
      <c r="L458" s="161"/>
      <c r="M458" s="165"/>
      <c r="N458" s="166"/>
      <c r="O458" s="166"/>
      <c r="P458" s="166"/>
      <c r="Q458" s="166"/>
      <c r="R458" s="166"/>
      <c r="S458" s="166"/>
      <c r="T458" s="167"/>
      <c r="AT458" s="162" t="s">
        <v>147</v>
      </c>
      <c r="AU458" s="162" t="s">
        <v>83</v>
      </c>
      <c r="AV458" s="14" t="s">
        <v>83</v>
      </c>
      <c r="AW458" s="14" t="s">
        <v>30</v>
      </c>
      <c r="AX458" s="14" t="s">
        <v>74</v>
      </c>
      <c r="AY458" s="162" t="s">
        <v>138</v>
      </c>
    </row>
    <row r="459" spans="2:51" s="16" customFormat="1" x14ac:dyDescent="0.2">
      <c r="B459" s="178"/>
      <c r="D459" s="155" t="s">
        <v>147</v>
      </c>
      <c r="E459" s="179" t="s">
        <v>1</v>
      </c>
      <c r="F459" s="180" t="s">
        <v>165</v>
      </c>
      <c r="H459" s="181">
        <v>41.142000000000003</v>
      </c>
      <c r="L459" s="178"/>
      <c r="M459" s="182"/>
      <c r="N459" s="183"/>
      <c r="O459" s="183"/>
      <c r="P459" s="183"/>
      <c r="Q459" s="183"/>
      <c r="R459" s="183"/>
      <c r="S459" s="183"/>
      <c r="T459" s="184"/>
      <c r="AT459" s="179" t="s">
        <v>147</v>
      </c>
      <c r="AU459" s="179" t="s">
        <v>83</v>
      </c>
      <c r="AV459" s="16" t="s">
        <v>159</v>
      </c>
      <c r="AW459" s="16" t="s">
        <v>30</v>
      </c>
      <c r="AX459" s="16" t="s">
        <v>74</v>
      </c>
      <c r="AY459" s="179" t="s">
        <v>138</v>
      </c>
    </row>
    <row r="460" spans="2:51" s="13" customFormat="1" x14ac:dyDescent="0.2">
      <c r="B460" s="154"/>
      <c r="D460" s="155" t="s">
        <v>147</v>
      </c>
      <c r="E460" s="156" t="s">
        <v>1</v>
      </c>
      <c r="F460" s="157" t="s">
        <v>293</v>
      </c>
      <c r="H460" s="156" t="s">
        <v>1</v>
      </c>
      <c r="L460" s="154"/>
      <c r="M460" s="158"/>
      <c r="N460" s="159"/>
      <c r="O460" s="159"/>
      <c r="P460" s="159"/>
      <c r="Q460" s="159"/>
      <c r="R460" s="159"/>
      <c r="S460" s="159"/>
      <c r="T460" s="160"/>
      <c r="AT460" s="156" t="s">
        <v>147</v>
      </c>
      <c r="AU460" s="156" t="s">
        <v>83</v>
      </c>
      <c r="AV460" s="13" t="s">
        <v>79</v>
      </c>
      <c r="AW460" s="13" t="s">
        <v>30</v>
      </c>
      <c r="AX460" s="13" t="s">
        <v>74</v>
      </c>
      <c r="AY460" s="156" t="s">
        <v>138</v>
      </c>
    </row>
    <row r="461" spans="2:51" s="14" customFormat="1" x14ac:dyDescent="0.2">
      <c r="B461" s="161"/>
      <c r="D461" s="155" t="s">
        <v>147</v>
      </c>
      <c r="E461" s="162" t="s">
        <v>1</v>
      </c>
      <c r="F461" s="163" t="s">
        <v>294</v>
      </c>
      <c r="H461" s="164">
        <v>25.143000000000001</v>
      </c>
      <c r="L461" s="161"/>
      <c r="M461" s="165"/>
      <c r="N461" s="166"/>
      <c r="O461" s="166"/>
      <c r="P461" s="166"/>
      <c r="Q461" s="166"/>
      <c r="R461" s="166"/>
      <c r="S461" s="166"/>
      <c r="T461" s="167"/>
      <c r="AT461" s="162" t="s">
        <v>147</v>
      </c>
      <c r="AU461" s="162" t="s">
        <v>83</v>
      </c>
      <c r="AV461" s="14" t="s">
        <v>83</v>
      </c>
      <c r="AW461" s="14" t="s">
        <v>30</v>
      </c>
      <c r="AX461" s="14" t="s">
        <v>74</v>
      </c>
      <c r="AY461" s="162" t="s">
        <v>138</v>
      </c>
    </row>
    <row r="462" spans="2:51" s="14" customFormat="1" x14ac:dyDescent="0.2">
      <c r="B462" s="161"/>
      <c r="D462" s="155" t="s">
        <v>147</v>
      </c>
      <c r="E462" s="162" t="s">
        <v>1</v>
      </c>
      <c r="F462" s="163" t="s">
        <v>281</v>
      </c>
      <c r="H462" s="164">
        <v>2.5430000000000001</v>
      </c>
      <c r="L462" s="161"/>
      <c r="M462" s="165"/>
      <c r="N462" s="166"/>
      <c r="O462" s="166"/>
      <c r="P462" s="166"/>
      <c r="Q462" s="166"/>
      <c r="R462" s="166"/>
      <c r="S462" s="166"/>
      <c r="T462" s="167"/>
      <c r="AT462" s="162" t="s">
        <v>147</v>
      </c>
      <c r="AU462" s="162" t="s">
        <v>83</v>
      </c>
      <c r="AV462" s="14" t="s">
        <v>83</v>
      </c>
      <c r="AW462" s="14" t="s">
        <v>30</v>
      </c>
      <c r="AX462" s="14" t="s">
        <v>74</v>
      </c>
      <c r="AY462" s="162" t="s">
        <v>138</v>
      </c>
    </row>
    <row r="463" spans="2:51" s="13" customFormat="1" x14ac:dyDescent="0.2">
      <c r="B463" s="154"/>
      <c r="D463" s="155" t="s">
        <v>147</v>
      </c>
      <c r="E463" s="156" t="s">
        <v>1</v>
      </c>
      <c r="F463" s="157" t="s">
        <v>283</v>
      </c>
      <c r="H463" s="156" t="s">
        <v>1</v>
      </c>
      <c r="L463" s="154"/>
      <c r="M463" s="158"/>
      <c r="N463" s="159"/>
      <c r="O463" s="159"/>
      <c r="P463" s="159"/>
      <c r="Q463" s="159"/>
      <c r="R463" s="159"/>
      <c r="S463" s="159"/>
      <c r="T463" s="160"/>
      <c r="AT463" s="156" t="s">
        <v>147</v>
      </c>
      <c r="AU463" s="156" t="s">
        <v>83</v>
      </c>
      <c r="AV463" s="13" t="s">
        <v>79</v>
      </c>
      <c r="AW463" s="13" t="s">
        <v>30</v>
      </c>
      <c r="AX463" s="13" t="s">
        <v>74</v>
      </c>
      <c r="AY463" s="156" t="s">
        <v>138</v>
      </c>
    </row>
    <row r="464" spans="2:51" s="14" customFormat="1" x14ac:dyDescent="0.2">
      <c r="B464" s="161"/>
      <c r="D464" s="155" t="s">
        <v>147</v>
      </c>
      <c r="E464" s="162" t="s">
        <v>1</v>
      </c>
      <c r="F464" s="163" t="s">
        <v>295</v>
      </c>
      <c r="H464" s="164">
        <v>-5.75</v>
      </c>
      <c r="L464" s="161"/>
      <c r="M464" s="165"/>
      <c r="N464" s="166"/>
      <c r="O464" s="166"/>
      <c r="P464" s="166"/>
      <c r="Q464" s="166"/>
      <c r="R464" s="166"/>
      <c r="S464" s="166"/>
      <c r="T464" s="167"/>
      <c r="AT464" s="162" t="s">
        <v>147</v>
      </c>
      <c r="AU464" s="162" t="s">
        <v>83</v>
      </c>
      <c r="AV464" s="14" t="s">
        <v>83</v>
      </c>
      <c r="AW464" s="14" t="s">
        <v>30</v>
      </c>
      <c r="AX464" s="14" t="s">
        <v>74</v>
      </c>
      <c r="AY464" s="162" t="s">
        <v>138</v>
      </c>
    </row>
    <row r="465" spans="1:65" s="16" customFormat="1" x14ac:dyDescent="0.2">
      <c r="B465" s="178"/>
      <c r="D465" s="155" t="s">
        <v>147</v>
      </c>
      <c r="E465" s="179" t="s">
        <v>1</v>
      </c>
      <c r="F465" s="180" t="s">
        <v>165</v>
      </c>
      <c r="H465" s="181">
        <v>21.936</v>
      </c>
      <c r="L465" s="178"/>
      <c r="M465" s="182"/>
      <c r="N465" s="183"/>
      <c r="O465" s="183"/>
      <c r="P465" s="183"/>
      <c r="Q465" s="183"/>
      <c r="R465" s="183"/>
      <c r="S465" s="183"/>
      <c r="T465" s="184"/>
      <c r="AT465" s="179" t="s">
        <v>147</v>
      </c>
      <c r="AU465" s="179" t="s">
        <v>83</v>
      </c>
      <c r="AV465" s="16" t="s">
        <v>159</v>
      </c>
      <c r="AW465" s="16" t="s">
        <v>30</v>
      </c>
      <c r="AX465" s="16" t="s">
        <v>74</v>
      </c>
      <c r="AY465" s="179" t="s">
        <v>138</v>
      </c>
    </row>
    <row r="466" spans="1:65" s="15" customFormat="1" x14ac:dyDescent="0.2">
      <c r="B466" s="168"/>
      <c r="D466" s="155" t="s">
        <v>147</v>
      </c>
      <c r="E466" s="169" t="s">
        <v>1</v>
      </c>
      <c r="F466" s="170" t="s">
        <v>153</v>
      </c>
      <c r="H466" s="171">
        <v>165.828</v>
      </c>
      <c r="L466" s="168"/>
      <c r="M466" s="172"/>
      <c r="N466" s="173"/>
      <c r="O466" s="173"/>
      <c r="P466" s="173"/>
      <c r="Q466" s="173"/>
      <c r="R466" s="173"/>
      <c r="S466" s="173"/>
      <c r="T466" s="174"/>
      <c r="AT466" s="169" t="s">
        <v>147</v>
      </c>
      <c r="AU466" s="169" t="s">
        <v>83</v>
      </c>
      <c r="AV466" s="15" t="s">
        <v>145</v>
      </c>
      <c r="AW466" s="15" t="s">
        <v>30</v>
      </c>
      <c r="AX466" s="15" t="s">
        <v>79</v>
      </c>
      <c r="AY466" s="169" t="s">
        <v>138</v>
      </c>
    </row>
    <row r="467" spans="1:65" s="2" customFormat="1" ht="21.75" customHeight="1" x14ac:dyDescent="0.2">
      <c r="A467" s="30"/>
      <c r="B467" s="141"/>
      <c r="C467" s="142">
        <v>55</v>
      </c>
      <c r="D467" s="142" t="s">
        <v>140</v>
      </c>
      <c r="E467" s="143" t="s">
        <v>445</v>
      </c>
      <c r="F467" s="144" t="s">
        <v>446</v>
      </c>
      <c r="G467" s="145" t="s">
        <v>143</v>
      </c>
      <c r="H467" s="146">
        <v>29.324999999999999</v>
      </c>
      <c r="I467" s="147"/>
      <c r="J467" s="147">
        <f>ROUND(I467*H467,2)</f>
        <v>0</v>
      </c>
      <c r="K467" s="144" t="s">
        <v>144</v>
      </c>
      <c r="L467" s="31"/>
      <c r="M467" s="148" t="s">
        <v>1</v>
      </c>
      <c r="N467" s="149" t="s">
        <v>39</v>
      </c>
      <c r="O467" s="150">
        <v>0.51</v>
      </c>
      <c r="P467" s="150">
        <f>O467*H467</f>
        <v>14.95575</v>
      </c>
      <c r="Q467" s="150">
        <v>0</v>
      </c>
      <c r="R467" s="150">
        <f>Q467*H467</f>
        <v>0</v>
      </c>
      <c r="S467" s="150">
        <v>0</v>
      </c>
      <c r="T467" s="151">
        <f>S467*H467</f>
        <v>0</v>
      </c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R467" s="152" t="s">
        <v>145</v>
      </c>
      <c r="AT467" s="152" t="s">
        <v>140</v>
      </c>
      <c r="AU467" s="152" t="s">
        <v>83</v>
      </c>
      <c r="AY467" s="18" t="s">
        <v>138</v>
      </c>
      <c r="BE467" s="153">
        <f>IF(N467="základní",J467,0)</f>
        <v>0</v>
      </c>
      <c r="BF467" s="153">
        <f>IF(N467="snížená",J467,0)</f>
        <v>0</v>
      </c>
      <c r="BG467" s="153">
        <f>IF(N467="zákl. přenesená",J467,0)</f>
        <v>0</v>
      </c>
      <c r="BH467" s="153">
        <f>IF(N467="sníž. přenesená",J467,0)</f>
        <v>0</v>
      </c>
      <c r="BI467" s="153">
        <f>IF(N467="nulová",J467,0)</f>
        <v>0</v>
      </c>
      <c r="BJ467" s="18" t="s">
        <v>79</v>
      </c>
      <c r="BK467" s="153">
        <f>ROUND(I467*H467,2)</f>
        <v>0</v>
      </c>
      <c r="BL467" s="18" t="s">
        <v>145</v>
      </c>
      <c r="BM467" s="152" t="s">
        <v>447</v>
      </c>
    </row>
    <row r="468" spans="1:65" s="2" customFormat="1" ht="19.5" x14ac:dyDescent="0.2">
      <c r="A468" s="30"/>
      <c r="B468" s="31"/>
      <c r="C468" s="30"/>
      <c r="D468" s="155" t="s">
        <v>157</v>
      </c>
      <c r="E468" s="30"/>
      <c r="F468" s="175" t="s">
        <v>448</v>
      </c>
      <c r="G468" s="30"/>
      <c r="H468" s="30"/>
      <c r="I468" s="30"/>
      <c r="J468" s="30"/>
      <c r="K468" s="30"/>
      <c r="L468" s="31"/>
      <c r="M468" s="176"/>
      <c r="N468" s="177"/>
      <c r="O468" s="56"/>
      <c r="P468" s="56"/>
      <c r="Q468" s="56"/>
      <c r="R468" s="56"/>
      <c r="S468" s="56"/>
      <c r="T468" s="57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T468" s="18" t="s">
        <v>157</v>
      </c>
      <c r="AU468" s="18" t="s">
        <v>83</v>
      </c>
    </row>
    <row r="469" spans="1:65" s="13" customFormat="1" x14ac:dyDescent="0.2">
      <c r="B469" s="154"/>
      <c r="D469" s="155" t="s">
        <v>147</v>
      </c>
      <c r="E469" s="156" t="s">
        <v>1</v>
      </c>
      <c r="F469" s="157" t="s">
        <v>449</v>
      </c>
      <c r="H469" s="156" t="s">
        <v>1</v>
      </c>
      <c r="L469" s="154"/>
      <c r="M469" s="158"/>
      <c r="N469" s="159"/>
      <c r="O469" s="159"/>
      <c r="P469" s="159"/>
      <c r="Q469" s="159"/>
      <c r="R469" s="159"/>
      <c r="S469" s="159"/>
      <c r="T469" s="160"/>
      <c r="AT469" s="156" t="s">
        <v>147</v>
      </c>
      <c r="AU469" s="156" t="s">
        <v>83</v>
      </c>
      <c r="AV469" s="13" t="s">
        <v>79</v>
      </c>
      <c r="AW469" s="13" t="s">
        <v>30</v>
      </c>
      <c r="AX469" s="13" t="s">
        <v>74</v>
      </c>
      <c r="AY469" s="156" t="s">
        <v>138</v>
      </c>
    </row>
    <row r="470" spans="1:65" s="14" customFormat="1" x14ac:dyDescent="0.2">
      <c r="B470" s="161"/>
      <c r="D470" s="155" t="s">
        <v>147</v>
      </c>
      <c r="E470" s="162" t="s">
        <v>1</v>
      </c>
      <c r="F470" s="163" t="s">
        <v>450</v>
      </c>
      <c r="H470" s="164">
        <v>24.975000000000001</v>
      </c>
      <c r="L470" s="161"/>
      <c r="M470" s="165"/>
      <c r="N470" s="166"/>
      <c r="O470" s="166"/>
      <c r="P470" s="166"/>
      <c r="Q470" s="166"/>
      <c r="R470" s="166"/>
      <c r="S470" s="166"/>
      <c r="T470" s="167"/>
      <c r="AT470" s="162" t="s">
        <v>147</v>
      </c>
      <c r="AU470" s="162" t="s">
        <v>83</v>
      </c>
      <c r="AV470" s="14" t="s">
        <v>83</v>
      </c>
      <c r="AW470" s="14" t="s">
        <v>30</v>
      </c>
      <c r="AX470" s="14" t="s">
        <v>74</v>
      </c>
      <c r="AY470" s="162" t="s">
        <v>138</v>
      </c>
    </row>
    <row r="471" spans="1:65" s="13" customFormat="1" x14ac:dyDescent="0.2">
      <c r="B471" s="154"/>
      <c r="D471" s="155" t="s">
        <v>147</v>
      </c>
      <c r="E471" s="156" t="s">
        <v>1</v>
      </c>
      <c r="F471" s="157" t="s">
        <v>451</v>
      </c>
      <c r="H471" s="156" t="s">
        <v>1</v>
      </c>
      <c r="L471" s="154"/>
      <c r="M471" s="158"/>
      <c r="N471" s="159"/>
      <c r="O471" s="159"/>
      <c r="P471" s="159"/>
      <c r="Q471" s="159"/>
      <c r="R471" s="159"/>
      <c r="S471" s="159"/>
      <c r="T471" s="160"/>
      <c r="AT471" s="156" t="s">
        <v>147</v>
      </c>
      <c r="AU471" s="156" t="s">
        <v>83</v>
      </c>
      <c r="AV471" s="13" t="s">
        <v>79</v>
      </c>
      <c r="AW471" s="13" t="s">
        <v>30</v>
      </c>
      <c r="AX471" s="13" t="s">
        <v>74</v>
      </c>
      <c r="AY471" s="156" t="s">
        <v>138</v>
      </c>
    </row>
    <row r="472" spans="1:65" s="14" customFormat="1" x14ac:dyDescent="0.2">
      <c r="B472" s="161"/>
      <c r="D472" s="155" t="s">
        <v>147</v>
      </c>
      <c r="E472" s="162" t="s">
        <v>1</v>
      </c>
      <c r="F472" s="163" t="s">
        <v>358</v>
      </c>
      <c r="H472" s="164">
        <v>4.3499999999999996</v>
      </c>
      <c r="L472" s="161"/>
      <c r="M472" s="165"/>
      <c r="N472" s="166"/>
      <c r="O472" s="166"/>
      <c r="P472" s="166"/>
      <c r="Q472" s="166"/>
      <c r="R472" s="166"/>
      <c r="S472" s="166"/>
      <c r="T472" s="167"/>
      <c r="AT472" s="162" t="s">
        <v>147</v>
      </c>
      <c r="AU472" s="162" t="s">
        <v>83</v>
      </c>
      <c r="AV472" s="14" t="s">
        <v>83</v>
      </c>
      <c r="AW472" s="14" t="s">
        <v>30</v>
      </c>
      <c r="AX472" s="14" t="s">
        <v>74</v>
      </c>
      <c r="AY472" s="162" t="s">
        <v>138</v>
      </c>
    </row>
    <row r="473" spans="1:65" s="15" customFormat="1" x14ac:dyDescent="0.2">
      <c r="B473" s="168"/>
      <c r="D473" s="155" t="s">
        <v>147</v>
      </c>
      <c r="E473" s="169" t="s">
        <v>1</v>
      </c>
      <c r="F473" s="170" t="s">
        <v>153</v>
      </c>
      <c r="H473" s="171">
        <v>29.325000000000003</v>
      </c>
      <c r="L473" s="168"/>
      <c r="M473" s="172"/>
      <c r="N473" s="173"/>
      <c r="O473" s="173"/>
      <c r="P473" s="173"/>
      <c r="Q473" s="173"/>
      <c r="R473" s="173"/>
      <c r="S473" s="173"/>
      <c r="T473" s="174"/>
      <c r="AT473" s="169" t="s">
        <v>147</v>
      </c>
      <c r="AU473" s="169" t="s">
        <v>83</v>
      </c>
      <c r="AV473" s="15" t="s">
        <v>145</v>
      </c>
      <c r="AW473" s="15" t="s">
        <v>30</v>
      </c>
      <c r="AX473" s="15" t="s">
        <v>79</v>
      </c>
      <c r="AY473" s="169" t="s">
        <v>138</v>
      </c>
    </row>
    <row r="474" spans="1:65" s="12" customFormat="1" ht="22.9" customHeight="1" x14ac:dyDescent="0.2">
      <c r="B474" s="129"/>
      <c r="D474" s="130" t="s">
        <v>73</v>
      </c>
      <c r="E474" s="139" t="s">
        <v>452</v>
      </c>
      <c r="F474" s="139" t="s">
        <v>453</v>
      </c>
      <c r="J474" s="140">
        <f>SUM(J475:J503)</f>
        <v>0</v>
      </c>
      <c r="L474" s="129"/>
      <c r="M474" s="133"/>
      <c r="N474" s="134"/>
      <c r="O474" s="134"/>
      <c r="P474" s="135">
        <f>SUM(P475:P505)</f>
        <v>148.34052399999999</v>
      </c>
      <c r="Q474" s="134"/>
      <c r="R474" s="135">
        <f>SUM(R475:R505)</f>
        <v>0</v>
      </c>
      <c r="S474" s="134"/>
      <c r="T474" s="136">
        <f>SUM(T475:T505)</f>
        <v>0</v>
      </c>
      <c r="AR474" s="130" t="s">
        <v>79</v>
      </c>
      <c r="AT474" s="137" t="s">
        <v>73</v>
      </c>
      <c r="AU474" s="137" t="s">
        <v>79</v>
      </c>
      <c r="AY474" s="130" t="s">
        <v>138</v>
      </c>
      <c r="BK474" s="138">
        <f>SUM(BK475:BK505)</f>
        <v>0</v>
      </c>
    </row>
    <row r="475" spans="1:65" s="2" customFormat="1" ht="21.75" customHeight="1" x14ac:dyDescent="0.2">
      <c r="A475" s="30"/>
      <c r="B475" s="141"/>
      <c r="C475" s="142">
        <v>56</v>
      </c>
      <c r="D475" s="142" t="s">
        <v>140</v>
      </c>
      <c r="E475" s="143" t="s">
        <v>454</v>
      </c>
      <c r="F475" s="144" t="s">
        <v>455</v>
      </c>
      <c r="G475" s="145" t="s">
        <v>227</v>
      </c>
      <c r="H475" s="146">
        <v>57.076000000000001</v>
      </c>
      <c r="I475" s="147"/>
      <c r="J475" s="147">
        <f>ROUND(I475*H475,2)</f>
        <v>0</v>
      </c>
      <c r="K475" s="144" t="s">
        <v>144</v>
      </c>
      <c r="L475" s="31"/>
      <c r="M475" s="148" t="s">
        <v>1</v>
      </c>
      <c r="N475" s="149" t="s">
        <v>39</v>
      </c>
      <c r="O475" s="150">
        <v>2.42</v>
      </c>
      <c r="P475" s="150">
        <f>O475*H475</f>
        <v>138.12392</v>
      </c>
      <c r="Q475" s="150">
        <v>0</v>
      </c>
      <c r="R475" s="150">
        <f>Q475*H475</f>
        <v>0</v>
      </c>
      <c r="S475" s="150">
        <v>0</v>
      </c>
      <c r="T475" s="151">
        <f>S475*H475</f>
        <v>0</v>
      </c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R475" s="152" t="s">
        <v>145</v>
      </c>
      <c r="AT475" s="152" t="s">
        <v>140</v>
      </c>
      <c r="AU475" s="152" t="s">
        <v>83</v>
      </c>
      <c r="AY475" s="18" t="s">
        <v>138</v>
      </c>
      <c r="BE475" s="153">
        <f>IF(N475="základní",J475,0)</f>
        <v>0</v>
      </c>
      <c r="BF475" s="153">
        <f>IF(N475="snížená",J475,0)</f>
        <v>0</v>
      </c>
      <c r="BG475" s="153">
        <f>IF(N475="zákl. přenesená",J475,0)</f>
        <v>0</v>
      </c>
      <c r="BH475" s="153">
        <f>IF(N475="sníž. přenesená",J475,0)</f>
        <v>0</v>
      </c>
      <c r="BI475" s="153">
        <f>IF(N475="nulová",J475,0)</f>
        <v>0</v>
      </c>
      <c r="BJ475" s="18" t="s">
        <v>79</v>
      </c>
      <c r="BK475" s="153">
        <f>ROUND(I475*H475,2)</f>
        <v>0</v>
      </c>
      <c r="BL475" s="18" t="s">
        <v>145</v>
      </c>
      <c r="BM475" s="152" t="s">
        <v>456</v>
      </c>
    </row>
    <row r="476" spans="1:65" s="2" customFormat="1" ht="68.25" x14ac:dyDescent="0.2">
      <c r="A476" s="30"/>
      <c r="B476" s="31"/>
      <c r="C476" s="30"/>
      <c r="D476" s="155" t="s">
        <v>157</v>
      </c>
      <c r="E476" s="30"/>
      <c r="F476" s="175" t="s">
        <v>457</v>
      </c>
      <c r="G476" s="30"/>
      <c r="H476" s="30"/>
      <c r="I476" s="30"/>
      <c r="J476" s="30"/>
      <c r="K476" s="30"/>
      <c r="L476" s="31"/>
      <c r="M476" s="176"/>
      <c r="N476" s="177"/>
      <c r="O476" s="56"/>
      <c r="P476" s="56"/>
      <c r="Q476" s="56"/>
      <c r="R476" s="56"/>
      <c r="S476" s="56"/>
      <c r="T476" s="57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T476" s="18" t="s">
        <v>157</v>
      </c>
      <c r="AU476" s="18" t="s">
        <v>83</v>
      </c>
    </row>
    <row r="477" spans="1:65" s="2" customFormat="1" ht="21.75" customHeight="1" x14ac:dyDescent="0.2">
      <c r="A477" s="30"/>
      <c r="B477" s="141"/>
      <c r="C477" s="142">
        <v>57</v>
      </c>
      <c r="D477" s="142" t="s">
        <v>140</v>
      </c>
      <c r="E477" s="143" t="s">
        <v>458</v>
      </c>
      <c r="F477" s="144" t="s">
        <v>459</v>
      </c>
      <c r="G477" s="145" t="s">
        <v>227</v>
      </c>
      <c r="H477" s="146">
        <v>57.076000000000001</v>
      </c>
      <c r="I477" s="147"/>
      <c r="J477" s="147">
        <f>ROUND(I477*H477,2)</f>
        <v>0</v>
      </c>
      <c r="K477" s="144" t="s">
        <v>144</v>
      </c>
      <c r="L477" s="31"/>
      <c r="M477" s="148" t="s">
        <v>1</v>
      </c>
      <c r="N477" s="149" t="s">
        <v>39</v>
      </c>
      <c r="O477" s="150">
        <v>0.125</v>
      </c>
      <c r="P477" s="150">
        <f>O477*H477</f>
        <v>7.1345000000000001</v>
      </c>
      <c r="Q477" s="150">
        <v>0</v>
      </c>
      <c r="R477" s="150">
        <f>Q477*H477</f>
        <v>0</v>
      </c>
      <c r="S477" s="150">
        <v>0</v>
      </c>
      <c r="T477" s="151">
        <f>S477*H477</f>
        <v>0</v>
      </c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R477" s="152" t="s">
        <v>145</v>
      </c>
      <c r="AT477" s="152" t="s">
        <v>140</v>
      </c>
      <c r="AU477" s="152" t="s">
        <v>83</v>
      </c>
      <c r="AY477" s="18" t="s">
        <v>138</v>
      </c>
      <c r="BE477" s="153">
        <f>IF(N477="základní",J477,0)</f>
        <v>0</v>
      </c>
      <c r="BF477" s="153">
        <f>IF(N477="snížená",J477,0)</f>
        <v>0</v>
      </c>
      <c r="BG477" s="153">
        <f>IF(N477="zákl. přenesená",J477,0)</f>
        <v>0</v>
      </c>
      <c r="BH477" s="153">
        <f>IF(N477="sníž. přenesená",J477,0)</f>
        <v>0</v>
      </c>
      <c r="BI477" s="153">
        <f>IF(N477="nulová",J477,0)</f>
        <v>0</v>
      </c>
      <c r="BJ477" s="18" t="s">
        <v>79</v>
      </c>
      <c r="BK477" s="153">
        <f>ROUND(I477*H477,2)</f>
        <v>0</v>
      </c>
      <c r="BL477" s="18" t="s">
        <v>145</v>
      </c>
      <c r="BM477" s="152" t="s">
        <v>460</v>
      </c>
    </row>
    <row r="478" spans="1:65" s="2" customFormat="1" ht="19.5" x14ac:dyDescent="0.2">
      <c r="A478" s="30"/>
      <c r="B478" s="31"/>
      <c r="C478" s="30"/>
      <c r="D478" s="155" t="s">
        <v>157</v>
      </c>
      <c r="E478" s="30"/>
      <c r="F478" s="175" t="s">
        <v>461</v>
      </c>
      <c r="G478" s="30"/>
      <c r="H478" s="30"/>
      <c r="I478" s="30"/>
      <c r="J478" s="30"/>
      <c r="K478" s="30"/>
      <c r="L478" s="31"/>
      <c r="M478" s="176"/>
      <c r="N478" s="177"/>
      <c r="O478" s="56"/>
      <c r="P478" s="56"/>
      <c r="Q478" s="56"/>
      <c r="R478" s="56"/>
      <c r="S478" s="56"/>
      <c r="T478" s="57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T478" s="18" t="s">
        <v>157</v>
      </c>
      <c r="AU478" s="18" t="s">
        <v>83</v>
      </c>
    </row>
    <row r="479" spans="1:65" s="2" customFormat="1" ht="21.75" customHeight="1" x14ac:dyDescent="0.2">
      <c r="A479" s="30"/>
      <c r="B479" s="141"/>
      <c r="C479" s="142">
        <v>58</v>
      </c>
      <c r="D479" s="142" t="s">
        <v>140</v>
      </c>
      <c r="E479" s="143" t="s">
        <v>462</v>
      </c>
      <c r="F479" s="144" t="s">
        <v>463</v>
      </c>
      <c r="G479" s="145" t="s">
        <v>227</v>
      </c>
      <c r="H479" s="146">
        <v>513.68399999999997</v>
      </c>
      <c r="I479" s="147"/>
      <c r="J479" s="147">
        <f>ROUND(I479*H479,2)</f>
        <v>0</v>
      </c>
      <c r="K479" s="144" t="s">
        <v>144</v>
      </c>
      <c r="L479" s="31"/>
      <c r="M479" s="148" t="s">
        <v>1</v>
      </c>
      <c r="N479" s="149" t="s">
        <v>39</v>
      </c>
      <c r="O479" s="150">
        <v>6.0000000000000001E-3</v>
      </c>
      <c r="P479" s="150">
        <f>O479*H479</f>
        <v>3.0821039999999997</v>
      </c>
      <c r="Q479" s="150">
        <v>0</v>
      </c>
      <c r="R479" s="150">
        <f>Q479*H479</f>
        <v>0</v>
      </c>
      <c r="S479" s="150">
        <v>0</v>
      </c>
      <c r="T479" s="151">
        <f>S479*H479</f>
        <v>0</v>
      </c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R479" s="152" t="s">
        <v>145</v>
      </c>
      <c r="AT479" s="152" t="s">
        <v>140</v>
      </c>
      <c r="AU479" s="152" t="s">
        <v>83</v>
      </c>
      <c r="AY479" s="18" t="s">
        <v>138</v>
      </c>
      <c r="BE479" s="153">
        <f>IF(N479="základní",J479,0)</f>
        <v>0</v>
      </c>
      <c r="BF479" s="153">
        <f>IF(N479="snížená",J479,0)</f>
        <v>0</v>
      </c>
      <c r="BG479" s="153">
        <f>IF(N479="zákl. přenesená",J479,0)</f>
        <v>0</v>
      </c>
      <c r="BH479" s="153">
        <f>IF(N479="sníž. přenesená",J479,0)</f>
        <v>0</v>
      </c>
      <c r="BI479" s="153">
        <f>IF(N479="nulová",J479,0)</f>
        <v>0</v>
      </c>
      <c r="BJ479" s="18" t="s">
        <v>79</v>
      </c>
      <c r="BK479" s="153">
        <f>ROUND(I479*H479,2)</f>
        <v>0</v>
      </c>
      <c r="BL479" s="18" t="s">
        <v>145</v>
      </c>
      <c r="BM479" s="152" t="s">
        <v>464</v>
      </c>
    </row>
    <row r="480" spans="1:65" s="14" customFormat="1" x14ac:dyDescent="0.2">
      <c r="B480" s="161"/>
      <c r="D480" s="155" t="s">
        <v>147</v>
      </c>
      <c r="F480" s="163" t="s">
        <v>465</v>
      </c>
      <c r="H480" s="164">
        <v>513.68399999999997</v>
      </c>
      <c r="L480" s="161"/>
      <c r="M480" s="165"/>
      <c r="N480" s="166"/>
      <c r="O480" s="166"/>
      <c r="P480" s="166"/>
      <c r="Q480" s="166"/>
      <c r="R480" s="166"/>
      <c r="S480" s="166"/>
      <c r="T480" s="167"/>
      <c r="AT480" s="162" t="s">
        <v>147</v>
      </c>
      <c r="AU480" s="162" t="s">
        <v>83</v>
      </c>
      <c r="AV480" s="14" t="s">
        <v>83</v>
      </c>
      <c r="AW480" s="14" t="s">
        <v>3</v>
      </c>
      <c r="AX480" s="14" t="s">
        <v>79</v>
      </c>
      <c r="AY480" s="162" t="s">
        <v>138</v>
      </c>
    </row>
    <row r="481" spans="1:65" s="2" customFormat="1" ht="21.75" customHeight="1" x14ac:dyDescent="0.2">
      <c r="A481" s="30"/>
      <c r="B481" s="141"/>
      <c r="C481" s="142">
        <v>59</v>
      </c>
      <c r="D481" s="142" t="s">
        <v>140</v>
      </c>
      <c r="E481" s="143" t="s">
        <v>466</v>
      </c>
      <c r="F481" s="144" t="s">
        <v>467</v>
      </c>
      <c r="G481" s="145" t="s">
        <v>227</v>
      </c>
      <c r="H481" s="146">
        <v>22.838999999999999</v>
      </c>
      <c r="I481" s="147"/>
      <c r="J481" s="147">
        <f>ROUND(I481*H481,2)</f>
        <v>0</v>
      </c>
      <c r="K481" s="144" t="s">
        <v>144</v>
      </c>
      <c r="L481" s="31"/>
      <c r="M481" s="148" t="s">
        <v>1</v>
      </c>
      <c r="N481" s="149" t="s">
        <v>39</v>
      </c>
      <c r="O481" s="150">
        <v>0</v>
      </c>
      <c r="P481" s="150">
        <f>O481*H481</f>
        <v>0</v>
      </c>
      <c r="Q481" s="150">
        <v>0</v>
      </c>
      <c r="R481" s="150">
        <f>Q481*H481</f>
        <v>0</v>
      </c>
      <c r="S481" s="150">
        <v>0</v>
      </c>
      <c r="T481" s="151">
        <f>S481*H481</f>
        <v>0</v>
      </c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R481" s="152" t="s">
        <v>145</v>
      </c>
      <c r="AT481" s="152" t="s">
        <v>140</v>
      </c>
      <c r="AU481" s="152" t="s">
        <v>83</v>
      </c>
      <c r="AY481" s="18" t="s">
        <v>138</v>
      </c>
      <c r="BE481" s="153">
        <f>IF(N481="základní",J481,0)</f>
        <v>0</v>
      </c>
      <c r="BF481" s="153">
        <f>IF(N481="snížená",J481,0)</f>
        <v>0</v>
      </c>
      <c r="BG481" s="153">
        <f>IF(N481="zákl. přenesená",J481,0)</f>
        <v>0</v>
      </c>
      <c r="BH481" s="153">
        <f>IF(N481="sníž. přenesená",J481,0)</f>
        <v>0</v>
      </c>
      <c r="BI481" s="153">
        <f>IF(N481="nulová",J481,0)</f>
        <v>0</v>
      </c>
      <c r="BJ481" s="18" t="s">
        <v>79</v>
      </c>
      <c r="BK481" s="153">
        <f>ROUND(I481*H481,2)</f>
        <v>0</v>
      </c>
      <c r="BL481" s="18" t="s">
        <v>145</v>
      </c>
      <c r="BM481" s="152" t="s">
        <v>468</v>
      </c>
    </row>
    <row r="482" spans="1:65" s="14" customFormat="1" x14ac:dyDescent="0.2">
      <c r="B482" s="161"/>
      <c r="D482" s="155" t="s">
        <v>147</v>
      </c>
      <c r="E482" s="162" t="s">
        <v>1</v>
      </c>
      <c r="F482" s="163" t="s">
        <v>469</v>
      </c>
      <c r="H482" s="164">
        <v>22.838999999999999</v>
      </c>
      <c r="L482" s="161"/>
      <c r="M482" s="165"/>
      <c r="N482" s="166"/>
      <c r="O482" s="166"/>
      <c r="P482" s="166"/>
      <c r="Q482" s="166"/>
      <c r="R482" s="166"/>
      <c r="S482" s="166"/>
      <c r="T482" s="167"/>
      <c r="AT482" s="162" t="s">
        <v>147</v>
      </c>
      <c r="AU482" s="162" t="s">
        <v>83</v>
      </c>
      <c r="AV482" s="14" t="s">
        <v>83</v>
      </c>
      <c r="AW482" s="14" t="s">
        <v>30</v>
      </c>
      <c r="AX482" s="14" t="s">
        <v>74</v>
      </c>
      <c r="AY482" s="162" t="s">
        <v>138</v>
      </c>
    </row>
    <row r="483" spans="1:65" s="15" customFormat="1" x14ac:dyDescent="0.2">
      <c r="B483" s="168"/>
      <c r="D483" s="155" t="s">
        <v>147</v>
      </c>
      <c r="E483" s="169" t="s">
        <v>1</v>
      </c>
      <c r="F483" s="170" t="s">
        <v>153</v>
      </c>
      <c r="H483" s="171">
        <v>22.838999999999999</v>
      </c>
      <c r="L483" s="168"/>
      <c r="M483" s="172"/>
      <c r="N483" s="173"/>
      <c r="O483" s="173"/>
      <c r="P483" s="173"/>
      <c r="Q483" s="173"/>
      <c r="R483" s="173"/>
      <c r="S483" s="173"/>
      <c r="T483" s="174"/>
      <c r="AT483" s="169" t="s">
        <v>147</v>
      </c>
      <c r="AU483" s="169" t="s">
        <v>83</v>
      </c>
      <c r="AV483" s="15" t="s">
        <v>145</v>
      </c>
      <c r="AW483" s="15" t="s">
        <v>30</v>
      </c>
      <c r="AX483" s="15" t="s">
        <v>79</v>
      </c>
      <c r="AY483" s="169" t="s">
        <v>138</v>
      </c>
    </row>
    <row r="484" spans="1:65" s="2" customFormat="1" ht="33" customHeight="1" x14ac:dyDescent="0.2">
      <c r="A484" s="30"/>
      <c r="B484" s="141"/>
      <c r="C484" s="142">
        <v>60</v>
      </c>
      <c r="D484" s="142" t="s">
        <v>140</v>
      </c>
      <c r="E484" s="143" t="s">
        <v>470</v>
      </c>
      <c r="F484" s="144" t="s">
        <v>471</v>
      </c>
      <c r="G484" s="145" t="s">
        <v>227</v>
      </c>
      <c r="H484" s="146">
        <v>8.7550000000000008</v>
      </c>
      <c r="I484" s="147"/>
      <c r="J484" s="147">
        <f>ROUND(I484*H484,2)</f>
        <v>0</v>
      </c>
      <c r="K484" s="144" t="s">
        <v>144</v>
      </c>
      <c r="L484" s="31"/>
      <c r="M484" s="148" t="s">
        <v>1</v>
      </c>
      <c r="N484" s="149" t="s">
        <v>39</v>
      </c>
      <c r="O484" s="150">
        <v>0</v>
      </c>
      <c r="P484" s="150">
        <f>O484*H484</f>
        <v>0</v>
      </c>
      <c r="Q484" s="150">
        <v>0</v>
      </c>
      <c r="R484" s="150">
        <f>Q484*H484</f>
        <v>0</v>
      </c>
      <c r="S484" s="150">
        <v>0</v>
      </c>
      <c r="T484" s="151">
        <f>S484*H484</f>
        <v>0</v>
      </c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R484" s="152" t="s">
        <v>145</v>
      </c>
      <c r="AT484" s="152" t="s">
        <v>140</v>
      </c>
      <c r="AU484" s="152" t="s">
        <v>83</v>
      </c>
      <c r="AY484" s="18" t="s">
        <v>138</v>
      </c>
      <c r="BE484" s="153">
        <f>IF(N484="základní",J484,0)</f>
        <v>0</v>
      </c>
      <c r="BF484" s="153">
        <f>IF(N484="snížená",J484,0)</f>
        <v>0</v>
      </c>
      <c r="BG484" s="153">
        <f>IF(N484="zákl. přenesená",J484,0)</f>
        <v>0</v>
      </c>
      <c r="BH484" s="153">
        <f>IF(N484="sníž. přenesená",J484,0)</f>
        <v>0</v>
      </c>
      <c r="BI484" s="153">
        <f>IF(N484="nulová",J484,0)</f>
        <v>0</v>
      </c>
      <c r="BJ484" s="18" t="s">
        <v>79</v>
      </c>
      <c r="BK484" s="153">
        <f>ROUND(I484*H484,2)</f>
        <v>0</v>
      </c>
      <c r="BL484" s="18" t="s">
        <v>145</v>
      </c>
      <c r="BM484" s="152" t="s">
        <v>472</v>
      </c>
    </row>
    <row r="485" spans="1:65" s="14" customFormat="1" x14ac:dyDescent="0.2">
      <c r="B485" s="161"/>
      <c r="D485" s="155" t="s">
        <v>147</v>
      </c>
      <c r="E485" s="162" t="s">
        <v>1</v>
      </c>
      <c r="F485" s="163" t="s">
        <v>473</v>
      </c>
      <c r="H485" s="164">
        <v>8.7550000000000008</v>
      </c>
      <c r="L485" s="161"/>
      <c r="M485" s="165"/>
      <c r="N485" s="166"/>
      <c r="O485" s="166"/>
      <c r="P485" s="166"/>
      <c r="Q485" s="166"/>
      <c r="R485" s="166"/>
      <c r="S485" s="166"/>
      <c r="T485" s="167"/>
      <c r="AT485" s="162" t="s">
        <v>147</v>
      </c>
      <c r="AU485" s="162" t="s">
        <v>83</v>
      </c>
      <c r="AV485" s="14" t="s">
        <v>83</v>
      </c>
      <c r="AW485" s="14" t="s">
        <v>30</v>
      </c>
      <c r="AX485" s="14" t="s">
        <v>74</v>
      </c>
      <c r="AY485" s="162" t="s">
        <v>138</v>
      </c>
    </row>
    <row r="486" spans="1:65" s="15" customFormat="1" x14ac:dyDescent="0.2">
      <c r="B486" s="168"/>
      <c r="D486" s="155" t="s">
        <v>147</v>
      </c>
      <c r="E486" s="169" t="s">
        <v>1</v>
      </c>
      <c r="F486" s="170" t="s">
        <v>153</v>
      </c>
      <c r="H486" s="171">
        <v>8.7550000000000008</v>
      </c>
      <c r="L486" s="168"/>
      <c r="M486" s="172"/>
      <c r="N486" s="173"/>
      <c r="O486" s="173"/>
      <c r="P486" s="173"/>
      <c r="Q486" s="173"/>
      <c r="R486" s="173"/>
      <c r="S486" s="173"/>
      <c r="T486" s="174"/>
      <c r="AT486" s="169" t="s">
        <v>147</v>
      </c>
      <c r="AU486" s="169" t="s">
        <v>83</v>
      </c>
      <c r="AV486" s="15" t="s">
        <v>145</v>
      </c>
      <c r="AW486" s="15" t="s">
        <v>30</v>
      </c>
      <c r="AX486" s="15" t="s">
        <v>79</v>
      </c>
      <c r="AY486" s="169" t="s">
        <v>138</v>
      </c>
    </row>
    <row r="487" spans="1:65" s="2" customFormat="1" ht="21.75" customHeight="1" x14ac:dyDescent="0.2">
      <c r="A487" s="30"/>
      <c r="B487" s="141"/>
      <c r="C487" s="142">
        <v>61</v>
      </c>
      <c r="D487" s="142" t="s">
        <v>140</v>
      </c>
      <c r="E487" s="143" t="s">
        <v>474</v>
      </c>
      <c r="F487" s="144" t="s">
        <v>475</v>
      </c>
      <c r="G487" s="145" t="s">
        <v>227</v>
      </c>
      <c r="H487" s="146">
        <v>6.8230000000000004</v>
      </c>
      <c r="I487" s="147"/>
      <c r="J487" s="147">
        <f>ROUND(I487*H487,2)</f>
        <v>0</v>
      </c>
      <c r="K487" s="144" t="s">
        <v>144</v>
      </c>
      <c r="L487" s="31"/>
      <c r="M487" s="148" t="s">
        <v>1</v>
      </c>
      <c r="N487" s="149" t="s">
        <v>39</v>
      </c>
      <c r="O487" s="150">
        <v>0</v>
      </c>
      <c r="P487" s="150">
        <f>O487*H487</f>
        <v>0</v>
      </c>
      <c r="Q487" s="150">
        <v>0</v>
      </c>
      <c r="R487" s="150">
        <f>Q487*H487</f>
        <v>0</v>
      </c>
      <c r="S487" s="150">
        <v>0</v>
      </c>
      <c r="T487" s="151">
        <f>S487*H487</f>
        <v>0</v>
      </c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R487" s="152" t="s">
        <v>145</v>
      </c>
      <c r="AT487" s="152" t="s">
        <v>140</v>
      </c>
      <c r="AU487" s="152" t="s">
        <v>83</v>
      </c>
      <c r="AY487" s="18" t="s">
        <v>138</v>
      </c>
      <c r="BE487" s="153">
        <f>IF(N487="základní",J487,0)</f>
        <v>0</v>
      </c>
      <c r="BF487" s="153">
        <f>IF(N487="snížená",J487,0)</f>
        <v>0</v>
      </c>
      <c r="BG487" s="153">
        <f>IF(N487="zákl. přenesená",J487,0)</f>
        <v>0</v>
      </c>
      <c r="BH487" s="153">
        <f>IF(N487="sníž. přenesená",J487,0)</f>
        <v>0</v>
      </c>
      <c r="BI487" s="153">
        <f>IF(N487="nulová",J487,0)</f>
        <v>0</v>
      </c>
      <c r="BJ487" s="18" t="s">
        <v>79</v>
      </c>
      <c r="BK487" s="153">
        <f>ROUND(I487*H487,2)</f>
        <v>0</v>
      </c>
      <c r="BL487" s="18" t="s">
        <v>145</v>
      </c>
      <c r="BM487" s="152" t="s">
        <v>476</v>
      </c>
    </row>
    <row r="488" spans="1:65" s="14" customFormat="1" x14ac:dyDescent="0.2">
      <c r="B488" s="161"/>
      <c r="D488" s="155" t="s">
        <v>147</v>
      </c>
      <c r="E488" s="162" t="s">
        <v>1</v>
      </c>
      <c r="F488" s="163" t="s">
        <v>477</v>
      </c>
      <c r="H488" s="164">
        <v>6.8230000000000004</v>
      </c>
      <c r="L488" s="161"/>
      <c r="M488" s="165"/>
      <c r="N488" s="166"/>
      <c r="O488" s="166"/>
      <c r="P488" s="166"/>
      <c r="Q488" s="166"/>
      <c r="R488" s="166"/>
      <c r="S488" s="166"/>
      <c r="T488" s="167"/>
      <c r="AT488" s="162" t="s">
        <v>147</v>
      </c>
      <c r="AU488" s="162" t="s">
        <v>83</v>
      </c>
      <c r="AV488" s="14" t="s">
        <v>83</v>
      </c>
      <c r="AW488" s="14" t="s">
        <v>30</v>
      </c>
      <c r="AX488" s="14" t="s">
        <v>74</v>
      </c>
      <c r="AY488" s="162" t="s">
        <v>138</v>
      </c>
    </row>
    <row r="489" spans="1:65" s="15" customFormat="1" x14ac:dyDescent="0.2">
      <c r="B489" s="168"/>
      <c r="D489" s="155" t="s">
        <v>147</v>
      </c>
      <c r="E489" s="169" t="s">
        <v>1</v>
      </c>
      <c r="F489" s="170" t="s">
        <v>153</v>
      </c>
      <c r="H489" s="171">
        <v>6.8230000000000004</v>
      </c>
      <c r="L489" s="168"/>
      <c r="M489" s="172"/>
      <c r="N489" s="173"/>
      <c r="O489" s="173"/>
      <c r="P489" s="173"/>
      <c r="Q489" s="173"/>
      <c r="R489" s="173"/>
      <c r="S489" s="173"/>
      <c r="T489" s="174"/>
      <c r="AT489" s="169" t="s">
        <v>147</v>
      </c>
      <c r="AU489" s="169" t="s">
        <v>83</v>
      </c>
      <c r="AV489" s="15" t="s">
        <v>145</v>
      </c>
      <c r="AW489" s="15" t="s">
        <v>30</v>
      </c>
      <c r="AX489" s="15" t="s">
        <v>79</v>
      </c>
      <c r="AY489" s="169" t="s">
        <v>138</v>
      </c>
    </row>
    <row r="490" spans="1:65" s="2" customFormat="1" ht="21.75" customHeight="1" x14ac:dyDescent="0.2">
      <c r="A490" s="30"/>
      <c r="B490" s="141"/>
      <c r="C490" s="142">
        <v>62</v>
      </c>
      <c r="D490" s="142" t="s">
        <v>140</v>
      </c>
      <c r="E490" s="143" t="s">
        <v>478</v>
      </c>
      <c r="F490" s="144" t="s">
        <v>479</v>
      </c>
      <c r="G490" s="145" t="s">
        <v>227</v>
      </c>
      <c r="H490" s="146">
        <v>1.9E-2</v>
      </c>
      <c r="I490" s="147"/>
      <c r="J490" s="147">
        <f>ROUND(I490*H490,2)</f>
        <v>0</v>
      </c>
      <c r="K490" s="144" t="s">
        <v>144</v>
      </c>
      <c r="L490" s="31"/>
      <c r="M490" s="148" t="s">
        <v>1</v>
      </c>
      <c r="N490" s="149" t="s">
        <v>39</v>
      </c>
      <c r="O490" s="150">
        <v>0</v>
      </c>
      <c r="P490" s="150">
        <f>O490*H490</f>
        <v>0</v>
      </c>
      <c r="Q490" s="150">
        <v>0</v>
      </c>
      <c r="R490" s="150">
        <f>Q490*H490</f>
        <v>0</v>
      </c>
      <c r="S490" s="150">
        <v>0</v>
      </c>
      <c r="T490" s="151">
        <f>S490*H490</f>
        <v>0</v>
      </c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R490" s="152" t="s">
        <v>145</v>
      </c>
      <c r="AT490" s="152" t="s">
        <v>140</v>
      </c>
      <c r="AU490" s="152" t="s">
        <v>83</v>
      </c>
      <c r="AY490" s="18" t="s">
        <v>138</v>
      </c>
      <c r="BE490" s="153">
        <f>IF(N490="základní",J490,0)</f>
        <v>0</v>
      </c>
      <c r="BF490" s="153">
        <f>IF(N490="snížená",J490,0)</f>
        <v>0</v>
      </c>
      <c r="BG490" s="153">
        <f>IF(N490="zákl. přenesená",J490,0)</f>
        <v>0</v>
      </c>
      <c r="BH490" s="153">
        <f>IF(N490="sníž. přenesená",J490,0)</f>
        <v>0</v>
      </c>
      <c r="BI490" s="153">
        <f>IF(N490="nulová",J490,0)</f>
        <v>0</v>
      </c>
      <c r="BJ490" s="18" t="s">
        <v>79</v>
      </c>
      <c r="BK490" s="153">
        <f>ROUND(I490*H490,2)</f>
        <v>0</v>
      </c>
      <c r="BL490" s="18" t="s">
        <v>145</v>
      </c>
      <c r="BM490" s="152" t="s">
        <v>480</v>
      </c>
    </row>
    <row r="491" spans="1:65" s="14" customFormat="1" x14ac:dyDescent="0.2">
      <c r="B491" s="161"/>
      <c r="D491" s="155" t="s">
        <v>147</v>
      </c>
      <c r="E491" s="162" t="s">
        <v>1</v>
      </c>
      <c r="F491" s="163" t="s">
        <v>481</v>
      </c>
      <c r="H491" s="164">
        <v>1.9E-2</v>
      </c>
      <c r="L491" s="161"/>
      <c r="M491" s="165"/>
      <c r="N491" s="166"/>
      <c r="O491" s="166"/>
      <c r="P491" s="166"/>
      <c r="Q491" s="166"/>
      <c r="R491" s="166"/>
      <c r="S491" s="166"/>
      <c r="T491" s="167"/>
      <c r="AT491" s="162" t="s">
        <v>147</v>
      </c>
      <c r="AU491" s="162" t="s">
        <v>83</v>
      </c>
      <c r="AV491" s="14" t="s">
        <v>83</v>
      </c>
      <c r="AW491" s="14" t="s">
        <v>30</v>
      </c>
      <c r="AX491" s="14" t="s">
        <v>74</v>
      </c>
      <c r="AY491" s="162" t="s">
        <v>138</v>
      </c>
    </row>
    <row r="492" spans="1:65" s="15" customFormat="1" x14ac:dyDescent="0.2">
      <c r="B492" s="168"/>
      <c r="D492" s="155" t="s">
        <v>147</v>
      </c>
      <c r="E492" s="169" t="s">
        <v>1</v>
      </c>
      <c r="F492" s="170" t="s">
        <v>153</v>
      </c>
      <c r="H492" s="171">
        <v>1.9E-2</v>
      </c>
      <c r="L492" s="168"/>
      <c r="M492" s="172"/>
      <c r="N492" s="173"/>
      <c r="O492" s="173"/>
      <c r="P492" s="173"/>
      <c r="Q492" s="173"/>
      <c r="R492" s="173"/>
      <c r="S492" s="173"/>
      <c r="T492" s="174"/>
      <c r="AT492" s="169" t="s">
        <v>147</v>
      </c>
      <c r="AU492" s="169" t="s">
        <v>83</v>
      </c>
      <c r="AV492" s="15" t="s">
        <v>145</v>
      </c>
      <c r="AW492" s="15" t="s">
        <v>30</v>
      </c>
      <c r="AX492" s="15" t="s">
        <v>79</v>
      </c>
      <c r="AY492" s="169" t="s">
        <v>138</v>
      </c>
    </row>
    <row r="493" spans="1:65" s="2" customFormat="1" ht="21.75" customHeight="1" x14ac:dyDescent="0.2">
      <c r="A493" s="30"/>
      <c r="B493" s="141"/>
      <c r="C493" s="142">
        <v>63</v>
      </c>
      <c r="D493" s="142" t="s">
        <v>140</v>
      </c>
      <c r="E493" s="143" t="s">
        <v>482</v>
      </c>
      <c r="F493" s="144" t="s">
        <v>483</v>
      </c>
      <c r="G493" s="145" t="s">
        <v>227</v>
      </c>
      <c r="H493" s="146">
        <v>10.050000000000001</v>
      </c>
      <c r="I493" s="147"/>
      <c r="J493" s="147">
        <f>ROUND(I493*H493,2)</f>
        <v>0</v>
      </c>
      <c r="K493" s="144" t="s">
        <v>144</v>
      </c>
      <c r="L493" s="31"/>
      <c r="M493" s="148" t="s">
        <v>1</v>
      </c>
      <c r="N493" s="149" t="s">
        <v>39</v>
      </c>
      <c r="O493" s="150">
        <v>0</v>
      </c>
      <c r="P493" s="150">
        <f>O493*H493</f>
        <v>0</v>
      </c>
      <c r="Q493" s="150">
        <v>0</v>
      </c>
      <c r="R493" s="150">
        <f>Q493*H493</f>
        <v>0</v>
      </c>
      <c r="S493" s="150">
        <v>0</v>
      </c>
      <c r="T493" s="151">
        <f>S493*H493</f>
        <v>0</v>
      </c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R493" s="152" t="s">
        <v>145</v>
      </c>
      <c r="AT493" s="152" t="s">
        <v>140</v>
      </c>
      <c r="AU493" s="152" t="s">
        <v>83</v>
      </c>
      <c r="AY493" s="18" t="s">
        <v>138</v>
      </c>
      <c r="BE493" s="153">
        <f>IF(N493="základní",J493,0)</f>
        <v>0</v>
      </c>
      <c r="BF493" s="153">
        <f>IF(N493="snížená",J493,0)</f>
        <v>0</v>
      </c>
      <c r="BG493" s="153">
        <f>IF(N493="zákl. přenesená",J493,0)</f>
        <v>0</v>
      </c>
      <c r="BH493" s="153">
        <f>IF(N493="sníž. přenesená",J493,0)</f>
        <v>0</v>
      </c>
      <c r="BI493" s="153">
        <f>IF(N493="nulová",J493,0)</f>
        <v>0</v>
      </c>
      <c r="BJ493" s="18" t="s">
        <v>79</v>
      </c>
      <c r="BK493" s="153">
        <f>ROUND(I493*H493,2)</f>
        <v>0</v>
      </c>
      <c r="BL493" s="18" t="s">
        <v>145</v>
      </c>
      <c r="BM493" s="152" t="s">
        <v>484</v>
      </c>
    </row>
    <row r="494" spans="1:65" s="14" customFormat="1" x14ac:dyDescent="0.2">
      <c r="B494" s="161"/>
      <c r="D494" s="155" t="s">
        <v>147</v>
      </c>
      <c r="E494" s="162" t="s">
        <v>1</v>
      </c>
      <c r="F494" s="163" t="s">
        <v>485</v>
      </c>
      <c r="H494" s="164">
        <v>10.050000000000001</v>
      </c>
      <c r="L494" s="161"/>
      <c r="M494" s="165"/>
      <c r="N494" s="166"/>
      <c r="O494" s="166"/>
      <c r="P494" s="166"/>
      <c r="Q494" s="166"/>
      <c r="R494" s="166"/>
      <c r="S494" s="166"/>
      <c r="T494" s="167"/>
      <c r="AT494" s="162" t="s">
        <v>147</v>
      </c>
      <c r="AU494" s="162" t="s">
        <v>83</v>
      </c>
      <c r="AV494" s="14" t="s">
        <v>83</v>
      </c>
      <c r="AW494" s="14" t="s">
        <v>30</v>
      </c>
      <c r="AX494" s="14" t="s">
        <v>74</v>
      </c>
      <c r="AY494" s="162" t="s">
        <v>138</v>
      </c>
    </row>
    <row r="495" spans="1:65" s="15" customFormat="1" x14ac:dyDescent="0.2">
      <c r="B495" s="168"/>
      <c r="D495" s="155" t="s">
        <v>147</v>
      </c>
      <c r="E495" s="169" t="s">
        <v>1</v>
      </c>
      <c r="F495" s="170" t="s">
        <v>153</v>
      </c>
      <c r="H495" s="171">
        <v>10.050000000000001</v>
      </c>
      <c r="L495" s="168"/>
      <c r="M495" s="172"/>
      <c r="N495" s="173"/>
      <c r="O495" s="173"/>
      <c r="P495" s="173"/>
      <c r="Q495" s="173"/>
      <c r="R495" s="173"/>
      <c r="S495" s="173"/>
      <c r="T495" s="174"/>
      <c r="AT495" s="169" t="s">
        <v>147</v>
      </c>
      <c r="AU495" s="169" t="s">
        <v>83</v>
      </c>
      <c r="AV495" s="15" t="s">
        <v>145</v>
      </c>
      <c r="AW495" s="15" t="s">
        <v>30</v>
      </c>
      <c r="AX495" s="15" t="s">
        <v>79</v>
      </c>
      <c r="AY495" s="169" t="s">
        <v>138</v>
      </c>
    </row>
    <row r="496" spans="1:65" s="2" customFormat="1" ht="21.75" customHeight="1" x14ac:dyDescent="0.2">
      <c r="A496" s="30"/>
      <c r="B496" s="141"/>
      <c r="C496" s="142">
        <v>64</v>
      </c>
      <c r="D496" s="142" t="s">
        <v>140</v>
      </c>
      <c r="E496" s="143" t="s">
        <v>486</v>
      </c>
      <c r="F496" s="144" t="s">
        <v>487</v>
      </c>
      <c r="G496" s="145" t="s">
        <v>227</v>
      </c>
      <c r="H496" s="146">
        <v>65.602999999999994</v>
      </c>
      <c r="I496" s="147"/>
      <c r="J496" s="147">
        <f>ROUND(I496*H496,2)</f>
        <v>0</v>
      </c>
      <c r="K496" s="144" t="s">
        <v>144</v>
      </c>
      <c r="L496" s="31"/>
      <c r="M496" s="148" t="s">
        <v>1</v>
      </c>
      <c r="N496" s="149" t="s">
        <v>39</v>
      </c>
      <c r="O496" s="150">
        <v>0</v>
      </c>
      <c r="P496" s="150">
        <f>O496*H496</f>
        <v>0</v>
      </c>
      <c r="Q496" s="150">
        <v>0</v>
      </c>
      <c r="R496" s="150">
        <f>Q496*H496</f>
        <v>0</v>
      </c>
      <c r="S496" s="150">
        <v>0</v>
      </c>
      <c r="T496" s="151">
        <f>S496*H496</f>
        <v>0</v>
      </c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R496" s="152" t="s">
        <v>145</v>
      </c>
      <c r="AT496" s="152" t="s">
        <v>140</v>
      </c>
      <c r="AU496" s="152" t="s">
        <v>83</v>
      </c>
      <c r="AY496" s="18" t="s">
        <v>138</v>
      </c>
      <c r="BE496" s="153">
        <f>IF(N496="základní",J496,0)</f>
        <v>0</v>
      </c>
      <c r="BF496" s="153">
        <f>IF(N496="snížená",J496,0)</f>
        <v>0</v>
      </c>
      <c r="BG496" s="153">
        <f>IF(N496="zákl. přenesená",J496,0)</f>
        <v>0</v>
      </c>
      <c r="BH496" s="153">
        <f>IF(N496="sníž. přenesená",J496,0)</f>
        <v>0</v>
      </c>
      <c r="BI496" s="153">
        <f>IF(N496="nulová",J496,0)</f>
        <v>0</v>
      </c>
      <c r="BJ496" s="18" t="s">
        <v>79</v>
      </c>
      <c r="BK496" s="153">
        <f>ROUND(I496*H496,2)</f>
        <v>0</v>
      </c>
      <c r="BL496" s="18" t="s">
        <v>145</v>
      </c>
      <c r="BM496" s="152" t="s">
        <v>488</v>
      </c>
    </row>
    <row r="497" spans="1:65" s="14" customFormat="1" x14ac:dyDescent="0.2">
      <c r="B497" s="161"/>
      <c r="D497" s="155" t="s">
        <v>147</v>
      </c>
      <c r="E497" s="162" t="s">
        <v>1</v>
      </c>
      <c r="F497" s="163" t="s">
        <v>489</v>
      </c>
      <c r="H497" s="164">
        <v>6.9550000000000001</v>
      </c>
      <c r="L497" s="161"/>
      <c r="M497" s="165"/>
      <c r="N497" s="166"/>
      <c r="O497" s="166"/>
      <c r="P497" s="166"/>
      <c r="Q497" s="166"/>
      <c r="R497" s="166"/>
      <c r="S497" s="166"/>
      <c r="T497" s="167"/>
      <c r="AT497" s="162" t="s">
        <v>147</v>
      </c>
      <c r="AU497" s="162" t="s">
        <v>83</v>
      </c>
      <c r="AV497" s="14" t="s">
        <v>83</v>
      </c>
      <c r="AW497" s="14" t="s">
        <v>30</v>
      </c>
      <c r="AX497" s="14" t="s">
        <v>74</v>
      </c>
      <c r="AY497" s="162" t="s">
        <v>138</v>
      </c>
    </row>
    <row r="498" spans="1:65" s="14" customFormat="1" x14ac:dyDescent="0.2">
      <c r="B498" s="161"/>
      <c r="D498" s="155" t="s">
        <v>147</v>
      </c>
      <c r="E498" s="162" t="s">
        <v>1</v>
      </c>
      <c r="F498" s="163" t="s">
        <v>490</v>
      </c>
      <c r="H498" s="164">
        <v>58.648000000000003</v>
      </c>
      <c r="L498" s="161"/>
      <c r="M498" s="165"/>
      <c r="N498" s="166"/>
      <c r="O498" s="166"/>
      <c r="P498" s="166"/>
      <c r="Q498" s="166"/>
      <c r="R498" s="166"/>
      <c r="S498" s="166"/>
      <c r="T498" s="167"/>
      <c r="AT498" s="162" t="s">
        <v>147</v>
      </c>
      <c r="AU498" s="162" t="s">
        <v>83</v>
      </c>
      <c r="AV498" s="14" t="s">
        <v>83</v>
      </c>
      <c r="AW498" s="14" t="s">
        <v>30</v>
      </c>
      <c r="AX498" s="14" t="s">
        <v>74</v>
      </c>
      <c r="AY498" s="162" t="s">
        <v>138</v>
      </c>
    </row>
    <row r="499" spans="1:65" s="15" customFormat="1" x14ac:dyDescent="0.2">
      <c r="B499" s="168"/>
      <c r="D499" s="155" t="s">
        <v>147</v>
      </c>
      <c r="E499" s="169" t="s">
        <v>1</v>
      </c>
      <c r="F499" s="170" t="s">
        <v>153</v>
      </c>
      <c r="H499" s="171">
        <v>65.603000000000009</v>
      </c>
      <c r="L499" s="168"/>
      <c r="M499" s="172"/>
      <c r="N499" s="173"/>
      <c r="O499" s="173"/>
      <c r="P499" s="173"/>
      <c r="Q499" s="173"/>
      <c r="R499" s="173"/>
      <c r="S499" s="173"/>
      <c r="T499" s="174"/>
      <c r="AT499" s="169" t="s">
        <v>147</v>
      </c>
      <c r="AU499" s="169" t="s">
        <v>83</v>
      </c>
      <c r="AV499" s="15" t="s">
        <v>145</v>
      </c>
      <c r="AW499" s="15" t="s">
        <v>30</v>
      </c>
      <c r="AX499" s="15" t="s">
        <v>79</v>
      </c>
      <c r="AY499" s="169" t="s">
        <v>138</v>
      </c>
    </row>
    <row r="500" spans="1:65" s="2" customFormat="1" ht="21.75" customHeight="1" x14ac:dyDescent="0.2">
      <c r="A500" s="30"/>
      <c r="B500" s="141"/>
      <c r="C500" s="142">
        <v>65</v>
      </c>
      <c r="D500" s="142" t="s">
        <v>140</v>
      </c>
      <c r="E500" s="143" t="s">
        <v>491</v>
      </c>
      <c r="F500" s="144" t="s">
        <v>492</v>
      </c>
      <c r="G500" s="145" t="s">
        <v>227</v>
      </c>
      <c r="H500" s="146">
        <v>1.5620000000000001</v>
      </c>
      <c r="I500" s="147"/>
      <c r="J500" s="147">
        <f>ROUND(I500*H500,2)</f>
        <v>0</v>
      </c>
      <c r="K500" s="144" t="s">
        <v>144</v>
      </c>
      <c r="L500" s="31"/>
      <c r="M500" s="148" t="s">
        <v>1</v>
      </c>
      <c r="N500" s="149" t="s">
        <v>39</v>
      </c>
      <c r="O500" s="150">
        <v>0</v>
      </c>
      <c r="P500" s="150">
        <f>O500*H500</f>
        <v>0</v>
      </c>
      <c r="Q500" s="150">
        <v>0</v>
      </c>
      <c r="R500" s="150">
        <f>Q500*H500</f>
        <v>0</v>
      </c>
      <c r="S500" s="150">
        <v>0</v>
      </c>
      <c r="T500" s="151">
        <f>S500*H500</f>
        <v>0</v>
      </c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R500" s="152" t="s">
        <v>145</v>
      </c>
      <c r="AT500" s="152" t="s">
        <v>140</v>
      </c>
      <c r="AU500" s="152" t="s">
        <v>83</v>
      </c>
      <c r="AY500" s="18" t="s">
        <v>138</v>
      </c>
      <c r="BE500" s="153">
        <f>IF(N500="základní",J500,0)</f>
        <v>0</v>
      </c>
      <c r="BF500" s="153">
        <f>IF(N500="snížená",J500,0)</f>
        <v>0</v>
      </c>
      <c r="BG500" s="153">
        <f>IF(N500="zákl. přenesená",J500,0)</f>
        <v>0</v>
      </c>
      <c r="BH500" s="153">
        <f>IF(N500="sníž. přenesená",J500,0)</f>
        <v>0</v>
      </c>
      <c r="BI500" s="153">
        <f>IF(N500="nulová",J500,0)</f>
        <v>0</v>
      </c>
      <c r="BJ500" s="18" t="s">
        <v>79</v>
      </c>
      <c r="BK500" s="153">
        <f>ROUND(I500*H500,2)</f>
        <v>0</v>
      </c>
      <c r="BL500" s="18" t="s">
        <v>145</v>
      </c>
      <c r="BM500" s="152" t="s">
        <v>493</v>
      </c>
    </row>
    <row r="501" spans="1:65" s="14" customFormat="1" x14ac:dyDescent="0.2">
      <c r="B501" s="161"/>
      <c r="D501" s="155" t="s">
        <v>147</v>
      </c>
      <c r="E501" s="162" t="s">
        <v>1</v>
      </c>
      <c r="F501" s="163" t="s">
        <v>494</v>
      </c>
      <c r="H501" s="164">
        <v>1.5620000000000001</v>
      </c>
      <c r="L501" s="161"/>
      <c r="M501" s="165"/>
      <c r="N501" s="166"/>
      <c r="O501" s="166"/>
      <c r="P501" s="166"/>
      <c r="Q501" s="166"/>
      <c r="R501" s="166"/>
      <c r="S501" s="166"/>
      <c r="T501" s="167"/>
      <c r="AT501" s="162" t="s">
        <v>147</v>
      </c>
      <c r="AU501" s="162" t="s">
        <v>83</v>
      </c>
      <c r="AV501" s="14" t="s">
        <v>83</v>
      </c>
      <c r="AW501" s="14" t="s">
        <v>30</v>
      </c>
      <c r="AX501" s="14" t="s">
        <v>74</v>
      </c>
      <c r="AY501" s="162" t="s">
        <v>138</v>
      </c>
    </row>
    <row r="502" spans="1:65" s="15" customFormat="1" x14ac:dyDescent="0.2">
      <c r="B502" s="168"/>
      <c r="D502" s="155" t="s">
        <v>147</v>
      </c>
      <c r="E502" s="169" t="s">
        <v>1</v>
      </c>
      <c r="F502" s="170" t="s">
        <v>153</v>
      </c>
      <c r="H502" s="171">
        <v>1.5620000000000001</v>
      </c>
      <c r="L502" s="168"/>
      <c r="M502" s="172"/>
      <c r="N502" s="173"/>
      <c r="O502" s="173"/>
      <c r="P502" s="173"/>
      <c r="Q502" s="173"/>
      <c r="R502" s="173"/>
      <c r="S502" s="173"/>
      <c r="T502" s="174"/>
      <c r="AT502" s="169" t="s">
        <v>147</v>
      </c>
      <c r="AU502" s="169" t="s">
        <v>83</v>
      </c>
      <c r="AV502" s="15" t="s">
        <v>145</v>
      </c>
      <c r="AW502" s="15" t="s">
        <v>30</v>
      </c>
      <c r="AX502" s="15" t="s">
        <v>79</v>
      </c>
      <c r="AY502" s="169" t="s">
        <v>138</v>
      </c>
    </row>
    <row r="503" spans="1:65" s="2" customFormat="1" ht="21.75" customHeight="1" x14ac:dyDescent="0.2">
      <c r="A503" s="30"/>
      <c r="B503" s="141"/>
      <c r="C503" s="142">
        <v>66</v>
      </c>
      <c r="D503" s="142" t="s">
        <v>140</v>
      </c>
      <c r="E503" s="143" t="s">
        <v>495</v>
      </c>
      <c r="F503" s="144" t="s">
        <v>496</v>
      </c>
      <c r="G503" s="145" t="s">
        <v>227</v>
      </c>
      <c r="H503" s="146">
        <v>7.1999999999999995E-2</v>
      </c>
      <c r="I503" s="147"/>
      <c r="J503" s="147">
        <f>ROUND(I503*H503,2)</f>
        <v>0</v>
      </c>
      <c r="K503" s="144" t="s">
        <v>144</v>
      </c>
      <c r="L503" s="31"/>
      <c r="M503" s="148" t="s">
        <v>1</v>
      </c>
      <c r="N503" s="149" t="s">
        <v>39</v>
      </c>
      <c r="O503" s="150">
        <v>0</v>
      </c>
      <c r="P503" s="150">
        <f>O503*H503</f>
        <v>0</v>
      </c>
      <c r="Q503" s="150">
        <v>0</v>
      </c>
      <c r="R503" s="150">
        <f>Q503*H503</f>
        <v>0</v>
      </c>
      <c r="S503" s="150">
        <v>0</v>
      </c>
      <c r="T503" s="151">
        <f>S503*H503</f>
        <v>0</v>
      </c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R503" s="152" t="s">
        <v>145</v>
      </c>
      <c r="AT503" s="152" t="s">
        <v>140</v>
      </c>
      <c r="AU503" s="152" t="s">
        <v>83</v>
      </c>
      <c r="AY503" s="18" t="s">
        <v>138</v>
      </c>
      <c r="BE503" s="153">
        <f>IF(N503="základní",J503,0)</f>
        <v>0</v>
      </c>
      <c r="BF503" s="153">
        <f>IF(N503="snížená",J503,0)</f>
        <v>0</v>
      </c>
      <c r="BG503" s="153">
        <f>IF(N503="zákl. přenesená",J503,0)</f>
        <v>0</v>
      </c>
      <c r="BH503" s="153">
        <f>IF(N503="sníž. přenesená",J503,0)</f>
        <v>0</v>
      </c>
      <c r="BI503" s="153">
        <f>IF(N503="nulová",J503,0)</f>
        <v>0</v>
      </c>
      <c r="BJ503" s="18" t="s">
        <v>79</v>
      </c>
      <c r="BK503" s="153">
        <f>ROUND(I503*H503,2)</f>
        <v>0</v>
      </c>
      <c r="BL503" s="18" t="s">
        <v>145</v>
      </c>
      <c r="BM503" s="152" t="s">
        <v>497</v>
      </c>
    </row>
    <row r="504" spans="1:65" s="14" customFormat="1" x14ac:dyDescent="0.2">
      <c r="B504" s="161"/>
      <c r="D504" s="155" t="s">
        <v>147</v>
      </c>
      <c r="E504" s="162" t="s">
        <v>1</v>
      </c>
      <c r="F504" s="163" t="s">
        <v>498</v>
      </c>
      <c r="H504" s="164">
        <v>7.1999999999999995E-2</v>
      </c>
      <c r="L504" s="161"/>
      <c r="M504" s="165"/>
      <c r="N504" s="166"/>
      <c r="O504" s="166"/>
      <c r="P504" s="166"/>
      <c r="Q504" s="166"/>
      <c r="R504" s="166"/>
      <c r="S504" s="166"/>
      <c r="T504" s="167"/>
      <c r="AT504" s="162" t="s">
        <v>147</v>
      </c>
      <c r="AU504" s="162" t="s">
        <v>83</v>
      </c>
      <c r="AV504" s="14" t="s">
        <v>83</v>
      </c>
      <c r="AW504" s="14" t="s">
        <v>30</v>
      </c>
      <c r="AX504" s="14" t="s">
        <v>74</v>
      </c>
      <c r="AY504" s="162" t="s">
        <v>138</v>
      </c>
    </row>
    <row r="505" spans="1:65" s="15" customFormat="1" x14ac:dyDescent="0.2">
      <c r="B505" s="168"/>
      <c r="D505" s="155" t="s">
        <v>147</v>
      </c>
      <c r="E505" s="169" t="s">
        <v>1</v>
      </c>
      <c r="F505" s="170" t="s">
        <v>153</v>
      </c>
      <c r="H505" s="171">
        <v>7.1999999999999995E-2</v>
      </c>
      <c r="L505" s="168"/>
      <c r="M505" s="172"/>
      <c r="N505" s="173"/>
      <c r="O505" s="173"/>
      <c r="P505" s="173"/>
      <c r="Q505" s="173"/>
      <c r="R505" s="173"/>
      <c r="S505" s="173"/>
      <c r="T505" s="174"/>
      <c r="AT505" s="169" t="s">
        <v>147</v>
      </c>
      <c r="AU505" s="169" t="s">
        <v>83</v>
      </c>
      <c r="AV505" s="15" t="s">
        <v>145</v>
      </c>
      <c r="AW505" s="15" t="s">
        <v>30</v>
      </c>
      <c r="AX505" s="15" t="s">
        <v>79</v>
      </c>
      <c r="AY505" s="169" t="s">
        <v>138</v>
      </c>
    </row>
    <row r="506" spans="1:65" s="12" customFormat="1" ht="22.9" customHeight="1" x14ac:dyDescent="0.2">
      <c r="B506" s="129"/>
      <c r="D506" s="130" t="s">
        <v>73</v>
      </c>
      <c r="E506" s="139" t="s">
        <v>499</v>
      </c>
      <c r="F506" s="139" t="s">
        <v>500</v>
      </c>
      <c r="J506" s="140">
        <f>BK506</f>
        <v>0</v>
      </c>
      <c r="L506" s="129"/>
      <c r="M506" s="133"/>
      <c r="N506" s="134"/>
      <c r="O506" s="134"/>
      <c r="P506" s="135">
        <f>P507</f>
        <v>47.207447999999999</v>
      </c>
      <c r="Q506" s="134"/>
      <c r="R506" s="135">
        <f>R507</f>
        <v>0</v>
      </c>
      <c r="S506" s="134"/>
      <c r="T506" s="136">
        <f>T507</f>
        <v>0</v>
      </c>
      <c r="AR506" s="130" t="s">
        <v>79</v>
      </c>
      <c r="AT506" s="137" t="s">
        <v>73</v>
      </c>
      <c r="AU506" s="137" t="s">
        <v>79</v>
      </c>
      <c r="AY506" s="130" t="s">
        <v>138</v>
      </c>
      <c r="BK506" s="138">
        <f>BK507</f>
        <v>0</v>
      </c>
    </row>
    <row r="507" spans="1:65" s="2" customFormat="1" ht="16.5" customHeight="1" x14ac:dyDescent="0.2">
      <c r="A507" s="30"/>
      <c r="B507" s="141"/>
      <c r="C507" s="142">
        <v>67</v>
      </c>
      <c r="D507" s="142" t="s">
        <v>140</v>
      </c>
      <c r="E507" s="143" t="s">
        <v>501</v>
      </c>
      <c r="F507" s="144" t="s">
        <v>502</v>
      </c>
      <c r="G507" s="145" t="s">
        <v>227</v>
      </c>
      <c r="H507" s="146">
        <v>56.808</v>
      </c>
      <c r="I507" s="147"/>
      <c r="J507" s="147">
        <f>ROUND(I507*H507,2)</f>
        <v>0</v>
      </c>
      <c r="K507" s="144" t="s">
        <v>144</v>
      </c>
      <c r="L507" s="31"/>
      <c r="M507" s="148" t="s">
        <v>1</v>
      </c>
      <c r="N507" s="149" t="s">
        <v>39</v>
      </c>
      <c r="O507" s="150">
        <v>0.83099999999999996</v>
      </c>
      <c r="P507" s="150">
        <f>O507*H507</f>
        <v>47.207447999999999</v>
      </c>
      <c r="Q507" s="150">
        <v>0</v>
      </c>
      <c r="R507" s="150">
        <f>Q507*H507</f>
        <v>0</v>
      </c>
      <c r="S507" s="150">
        <v>0</v>
      </c>
      <c r="T507" s="151">
        <f>S507*H507</f>
        <v>0</v>
      </c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R507" s="152" t="s">
        <v>145</v>
      </c>
      <c r="AT507" s="152" t="s">
        <v>140</v>
      </c>
      <c r="AU507" s="152" t="s">
        <v>83</v>
      </c>
      <c r="AY507" s="18" t="s">
        <v>138</v>
      </c>
      <c r="BE507" s="153">
        <f>IF(N507="základní",J507,0)</f>
        <v>0</v>
      </c>
      <c r="BF507" s="153">
        <f>IF(N507="snížená",J507,0)</f>
        <v>0</v>
      </c>
      <c r="BG507" s="153">
        <f>IF(N507="zákl. přenesená",J507,0)</f>
        <v>0</v>
      </c>
      <c r="BH507" s="153">
        <f>IF(N507="sníž. přenesená",J507,0)</f>
        <v>0</v>
      </c>
      <c r="BI507" s="153">
        <f>IF(N507="nulová",J507,0)</f>
        <v>0</v>
      </c>
      <c r="BJ507" s="18" t="s">
        <v>79</v>
      </c>
      <c r="BK507" s="153">
        <f>ROUND(I507*H507,2)</f>
        <v>0</v>
      </c>
      <c r="BL507" s="18" t="s">
        <v>145</v>
      </c>
      <c r="BM507" s="152" t="s">
        <v>503</v>
      </c>
    </row>
    <row r="508" spans="1:65" s="12" customFormat="1" ht="25.9" customHeight="1" x14ac:dyDescent="0.2">
      <c r="B508" s="129"/>
      <c r="D508" s="130" t="s">
        <v>73</v>
      </c>
      <c r="E508" s="131" t="s">
        <v>504</v>
      </c>
      <c r="F508" s="131" t="s">
        <v>505</v>
      </c>
      <c r="J508" s="132">
        <f>J106</f>
        <v>0</v>
      </c>
      <c r="L508" s="129"/>
      <c r="M508" s="133"/>
      <c r="N508" s="134"/>
      <c r="O508" s="134"/>
      <c r="P508" s="135" t="e">
        <f>P509+#REF!+P524+P545+P558+P566+P575+P683+P729+P740+P779+P782+P787+P825+P860+P879+P974</f>
        <v>#REF!</v>
      </c>
      <c r="Q508" s="134"/>
      <c r="R508" s="135" t="e">
        <f>R509+#REF!+R524+R545+R558+R566+R575+R683+R729+R740+R779+R782+R787+R825+R860+R879+R974</f>
        <v>#REF!</v>
      </c>
      <c r="S508" s="134"/>
      <c r="T508" s="136" t="e">
        <f>T509+#REF!+T524+T545+T558+T566+T575+T683+T729+T740+T779+T782+T787+T825+T860+T879+T974</f>
        <v>#REF!</v>
      </c>
      <c r="AR508" s="130" t="s">
        <v>83</v>
      </c>
      <c r="AT508" s="137" t="s">
        <v>73</v>
      </c>
      <c r="AU508" s="137" t="s">
        <v>74</v>
      </c>
      <c r="AY508" s="130" t="s">
        <v>138</v>
      </c>
      <c r="BK508" s="138" t="e">
        <f>BK509+#REF!+BK524+BK545+BK558+BK566+BK575+BK683+BK729+BK740+BK779+BK782+BK787+BK825+BK860+BK879+BK974</f>
        <v>#REF!</v>
      </c>
    </row>
    <row r="509" spans="1:65" s="12" customFormat="1" ht="22.9" customHeight="1" x14ac:dyDescent="0.2">
      <c r="B509" s="129"/>
      <c r="D509" s="130" t="s">
        <v>73</v>
      </c>
      <c r="E509" s="139" t="s">
        <v>506</v>
      </c>
      <c r="F509" s="139" t="s">
        <v>507</v>
      </c>
      <c r="J509" s="140">
        <f>SUM(J510:J523)</f>
        <v>0</v>
      </c>
      <c r="L509" s="129"/>
      <c r="M509" s="133"/>
      <c r="N509" s="134"/>
      <c r="O509" s="134"/>
      <c r="P509" s="135">
        <f>SUM(P510:P523)</f>
        <v>11.824732000000001</v>
      </c>
      <c r="Q509" s="134"/>
      <c r="R509" s="135">
        <f>SUM(R510:R523)</f>
        <v>0.16387595999999999</v>
      </c>
      <c r="S509" s="134"/>
      <c r="T509" s="136">
        <f>SUM(T510:T523)</f>
        <v>0</v>
      </c>
      <c r="AR509" s="130" t="s">
        <v>83</v>
      </c>
      <c r="AT509" s="137" t="s">
        <v>73</v>
      </c>
      <c r="AU509" s="137" t="s">
        <v>79</v>
      </c>
      <c r="AY509" s="130" t="s">
        <v>138</v>
      </c>
      <c r="BK509" s="138">
        <f>SUM(BK510:BK523)</f>
        <v>0</v>
      </c>
    </row>
    <row r="510" spans="1:65" s="2" customFormat="1" ht="21.75" customHeight="1" x14ac:dyDescent="0.2">
      <c r="A510" s="30"/>
      <c r="B510" s="141"/>
      <c r="C510" s="142">
        <v>68</v>
      </c>
      <c r="D510" s="142" t="s">
        <v>140</v>
      </c>
      <c r="E510" s="143" t="s">
        <v>508</v>
      </c>
      <c r="F510" s="144" t="s">
        <v>509</v>
      </c>
      <c r="G510" s="145" t="s">
        <v>143</v>
      </c>
      <c r="H510" s="146">
        <v>31.635999999999999</v>
      </c>
      <c r="I510" s="147"/>
      <c r="J510" s="147">
        <f>ROUND(I510*H510,2)</f>
        <v>0</v>
      </c>
      <c r="K510" s="144" t="s">
        <v>144</v>
      </c>
      <c r="L510" s="31"/>
      <c r="M510" s="148" t="s">
        <v>1</v>
      </c>
      <c r="N510" s="149" t="s">
        <v>39</v>
      </c>
      <c r="O510" s="150">
        <v>0.16700000000000001</v>
      </c>
      <c r="P510" s="150">
        <f>O510*H510</f>
        <v>5.2832119999999998</v>
      </c>
      <c r="Q510" s="150">
        <v>6.4000000000000005E-4</v>
      </c>
      <c r="R510" s="150">
        <f>Q510*H510</f>
        <v>2.0247040000000001E-2</v>
      </c>
      <c r="S510" s="150">
        <v>0</v>
      </c>
      <c r="T510" s="151">
        <f>S510*H510</f>
        <v>0</v>
      </c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R510" s="152" t="s">
        <v>246</v>
      </c>
      <c r="AT510" s="152" t="s">
        <v>140</v>
      </c>
      <c r="AU510" s="152" t="s">
        <v>83</v>
      </c>
      <c r="AY510" s="18" t="s">
        <v>138</v>
      </c>
      <c r="BE510" s="153">
        <f>IF(N510="základní",J510,0)</f>
        <v>0</v>
      </c>
      <c r="BF510" s="153">
        <f>IF(N510="snížená",J510,0)</f>
        <v>0</v>
      </c>
      <c r="BG510" s="153">
        <f>IF(N510="zákl. přenesená",J510,0)</f>
        <v>0</v>
      </c>
      <c r="BH510" s="153">
        <f>IF(N510="sníž. přenesená",J510,0)</f>
        <v>0</v>
      </c>
      <c r="BI510" s="153">
        <f>IF(N510="nulová",J510,0)</f>
        <v>0</v>
      </c>
      <c r="BJ510" s="18" t="s">
        <v>79</v>
      </c>
      <c r="BK510" s="153">
        <f>ROUND(I510*H510,2)</f>
        <v>0</v>
      </c>
      <c r="BL510" s="18" t="s">
        <v>246</v>
      </c>
      <c r="BM510" s="152" t="s">
        <v>510</v>
      </c>
    </row>
    <row r="511" spans="1:65" s="2" customFormat="1" ht="21.75" customHeight="1" x14ac:dyDescent="0.2">
      <c r="A511" s="30"/>
      <c r="B511" s="141"/>
      <c r="C511" s="142">
        <v>69</v>
      </c>
      <c r="D511" s="142" t="s">
        <v>140</v>
      </c>
      <c r="E511" s="143" t="s">
        <v>511</v>
      </c>
      <c r="F511" s="144" t="s">
        <v>512</v>
      </c>
      <c r="G511" s="145" t="s">
        <v>233</v>
      </c>
      <c r="H511" s="146">
        <v>13.85</v>
      </c>
      <c r="I511" s="147"/>
      <c r="J511" s="147">
        <f>ROUND(I511*H511,2)</f>
        <v>0</v>
      </c>
      <c r="K511" s="144" t="s">
        <v>144</v>
      </c>
      <c r="L511" s="31"/>
      <c r="M511" s="148" t="s">
        <v>1</v>
      </c>
      <c r="N511" s="149" t="s">
        <v>39</v>
      </c>
      <c r="O511" s="150">
        <v>8.4000000000000005E-2</v>
      </c>
      <c r="P511" s="150">
        <f>O511*H511</f>
        <v>1.1634</v>
      </c>
      <c r="Q511" s="150">
        <v>1.6000000000000001E-4</v>
      </c>
      <c r="R511" s="150">
        <f>Q511*H511</f>
        <v>2.2160000000000001E-3</v>
      </c>
      <c r="S511" s="150">
        <v>0</v>
      </c>
      <c r="T511" s="151">
        <f>S511*H511</f>
        <v>0</v>
      </c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R511" s="152" t="s">
        <v>246</v>
      </c>
      <c r="AT511" s="152" t="s">
        <v>140</v>
      </c>
      <c r="AU511" s="152" t="s">
        <v>83</v>
      </c>
      <c r="AY511" s="18" t="s">
        <v>138</v>
      </c>
      <c r="BE511" s="153">
        <f>IF(N511="základní",J511,0)</f>
        <v>0</v>
      </c>
      <c r="BF511" s="153">
        <f>IF(N511="snížená",J511,0)</f>
        <v>0</v>
      </c>
      <c r="BG511" s="153">
        <f>IF(N511="zákl. přenesená",J511,0)</f>
        <v>0</v>
      </c>
      <c r="BH511" s="153">
        <f>IF(N511="sníž. přenesená",J511,0)</f>
        <v>0</v>
      </c>
      <c r="BI511" s="153">
        <f>IF(N511="nulová",J511,0)</f>
        <v>0</v>
      </c>
      <c r="BJ511" s="18" t="s">
        <v>79</v>
      </c>
      <c r="BK511" s="153">
        <f>ROUND(I511*H511,2)</f>
        <v>0</v>
      </c>
      <c r="BL511" s="18" t="s">
        <v>246</v>
      </c>
      <c r="BM511" s="152" t="s">
        <v>513</v>
      </c>
    </row>
    <row r="512" spans="1:65" s="14" customFormat="1" x14ac:dyDescent="0.2">
      <c r="B512" s="161"/>
      <c r="D512" s="155" t="s">
        <v>147</v>
      </c>
      <c r="E512" s="162" t="s">
        <v>1</v>
      </c>
      <c r="F512" s="163" t="s">
        <v>514</v>
      </c>
      <c r="H512" s="164">
        <v>13.85</v>
      </c>
      <c r="L512" s="161"/>
      <c r="M512" s="165"/>
      <c r="N512" s="166"/>
      <c r="O512" s="166"/>
      <c r="P512" s="166"/>
      <c r="Q512" s="166"/>
      <c r="R512" s="166"/>
      <c r="S512" s="166"/>
      <c r="T512" s="167"/>
      <c r="AT512" s="162" t="s">
        <v>147</v>
      </c>
      <c r="AU512" s="162" t="s">
        <v>83</v>
      </c>
      <c r="AV512" s="14" t="s">
        <v>83</v>
      </c>
      <c r="AW512" s="14" t="s">
        <v>30</v>
      </c>
      <c r="AX512" s="14" t="s">
        <v>74</v>
      </c>
      <c r="AY512" s="162" t="s">
        <v>138</v>
      </c>
    </row>
    <row r="513" spans="1:65" s="15" customFormat="1" x14ac:dyDescent="0.2">
      <c r="B513" s="168"/>
      <c r="D513" s="155" t="s">
        <v>147</v>
      </c>
      <c r="E513" s="169" t="s">
        <v>1</v>
      </c>
      <c r="F513" s="170" t="s">
        <v>153</v>
      </c>
      <c r="H513" s="171">
        <v>13.85</v>
      </c>
      <c r="L513" s="168"/>
      <c r="M513" s="172"/>
      <c r="N513" s="173"/>
      <c r="O513" s="173"/>
      <c r="P513" s="173"/>
      <c r="Q513" s="173"/>
      <c r="R513" s="173"/>
      <c r="S513" s="173"/>
      <c r="T513" s="174"/>
      <c r="AT513" s="169" t="s">
        <v>147</v>
      </c>
      <c r="AU513" s="169" t="s">
        <v>83</v>
      </c>
      <c r="AV513" s="15" t="s">
        <v>145</v>
      </c>
      <c r="AW513" s="15" t="s">
        <v>30</v>
      </c>
      <c r="AX513" s="15" t="s">
        <v>79</v>
      </c>
      <c r="AY513" s="169" t="s">
        <v>138</v>
      </c>
    </row>
    <row r="514" spans="1:65" s="2" customFormat="1" ht="21.75" customHeight="1" x14ac:dyDescent="0.2">
      <c r="A514" s="30"/>
      <c r="B514" s="141"/>
      <c r="C514" s="142">
        <v>70</v>
      </c>
      <c r="D514" s="142" t="s">
        <v>140</v>
      </c>
      <c r="E514" s="143" t="s">
        <v>519</v>
      </c>
      <c r="F514" s="144" t="s">
        <v>520</v>
      </c>
      <c r="G514" s="145" t="s">
        <v>143</v>
      </c>
      <c r="H514" s="146">
        <v>31.635999999999999</v>
      </c>
      <c r="I514" s="147"/>
      <c r="J514" s="147">
        <f>ROUND(I514*H514,2)</f>
        <v>0</v>
      </c>
      <c r="K514" s="144" t="s">
        <v>144</v>
      </c>
      <c r="L514" s="31"/>
      <c r="M514" s="148" t="s">
        <v>1</v>
      </c>
      <c r="N514" s="149" t="s">
        <v>39</v>
      </c>
      <c r="O514" s="150">
        <v>0.17</v>
      </c>
      <c r="P514" s="150">
        <f>O514*H514</f>
        <v>5.37812</v>
      </c>
      <c r="Q514" s="150">
        <v>7.6999999999999996E-4</v>
      </c>
      <c r="R514" s="150">
        <f>Q514*H514</f>
        <v>2.4359719999999998E-2</v>
      </c>
      <c r="S514" s="150">
        <v>0</v>
      </c>
      <c r="T514" s="151">
        <f>S514*H514</f>
        <v>0</v>
      </c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R514" s="152" t="s">
        <v>246</v>
      </c>
      <c r="AT514" s="152" t="s">
        <v>140</v>
      </c>
      <c r="AU514" s="152" t="s">
        <v>83</v>
      </c>
      <c r="AY514" s="18" t="s">
        <v>138</v>
      </c>
      <c r="BE514" s="153">
        <f>IF(N514="základní",J514,0)</f>
        <v>0</v>
      </c>
      <c r="BF514" s="153">
        <f>IF(N514="snížená",J514,0)</f>
        <v>0</v>
      </c>
      <c r="BG514" s="153">
        <f>IF(N514="zákl. přenesená",J514,0)</f>
        <v>0</v>
      </c>
      <c r="BH514" s="153">
        <f>IF(N514="sníž. přenesená",J514,0)</f>
        <v>0</v>
      </c>
      <c r="BI514" s="153">
        <f>IF(N514="nulová",J514,0)</f>
        <v>0</v>
      </c>
      <c r="BJ514" s="18" t="s">
        <v>79</v>
      </c>
      <c r="BK514" s="153">
        <f>ROUND(I514*H514,2)</f>
        <v>0</v>
      </c>
      <c r="BL514" s="18" t="s">
        <v>246</v>
      </c>
      <c r="BM514" s="152" t="s">
        <v>521</v>
      </c>
    </row>
    <row r="515" spans="1:65" s="2" customFormat="1" ht="19.5" x14ac:dyDescent="0.2">
      <c r="A515" s="30"/>
      <c r="B515" s="31"/>
      <c r="C515" s="30"/>
      <c r="D515" s="155" t="s">
        <v>157</v>
      </c>
      <c r="E515" s="30"/>
      <c r="F515" s="175" t="s">
        <v>515</v>
      </c>
      <c r="G515" s="30"/>
      <c r="H515" s="30"/>
      <c r="I515" s="30"/>
      <c r="J515" s="30"/>
      <c r="K515" s="30"/>
      <c r="L515" s="31"/>
      <c r="M515" s="176"/>
      <c r="N515" s="177"/>
      <c r="O515" s="56"/>
      <c r="P515" s="56"/>
      <c r="Q515" s="56"/>
      <c r="R515" s="56"/>
      <c r="S515" s="56"/>
      <c r="T515" s="57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T515" s="18" t="s">
        <v>157</v>
      </c>
      <c r="AU515" s="18" t="s">
        <v>83</v>
      </c>
    </row>
    <row r="516" spans="1:65" s="13" customFormat="1" x14ac:dyDescent="0.2">
      <c r="B516" s="154"/>
      <c r="D516" s="155" t="s">
        <v>147</v>
      </c>
      <c r="E516" s="156" t="s">
        <v>1</v>
      </c>
      <c r="F516" s="157" t="s">
        <v>166</v>
      </c>
      <c r="H516" s="156" t="s">
        <v>1</v>
      </c>
      <c r="L516" s="154"/>
      <c r="M516" s="158"/>
      <c r="N516" s="159"/>
      <c r="O516" s="159"/>
      <c r="P516" s="159"/>
      <c r="Q516" s="159"/>
      <c r="R516" s="159"/>
      <c r="S516" s="159"/>
      <c r="T516" s="160"/>
      <c r="AT516" s="156" t="s">
        <v>147</v>
      </c>
      <c r="AU516" s="156" t="s">
        <v>83</v>
      </c>
      <c r="AV516" s="13" t="s">
        <v>79</v>
      </c>
      <c r="AW516" s="13" t="s">
        <v>30</v>
      </c>
      <c r="AX516" s="13" t="s">
        <v>74</v>
      </c>
      <c r="AY516" s="156" t="s">
        <v>138</v>
      </c>
    </row>
    <row r="517" spans="1:65" s="14" customFormat="1" x14ac:dyDescent="0.2">
      <c r="B517" s="161"/>
      <c r="D517" s="155" t="s">
        <v>147</v>
      </c>
      <c r="E517" s="162" t="s">
        <v>1</v>
      </c>
      <c r="F517" s="163" t="s">
        <v>522</v>
      </c>
      <c r="H517" s="164">
        <v>1.224</v>
      </c>
      <c r="L517" s="161"/>
      <c r="M517" s="165"/>
      <c r="N517" s="166"/>
      <c r="O517" s="166"/>
      <c r="P517" s="166"/>
      <c r="Q517" s="166"/>
      <c r="R517" s="166"/>
      <c r="S517" s="166"/>
      <c r="T517" s="167"/>
      <c r="AT517" s="162" t="s">
        <v>147</v>
      </c>
      <c r="AU517" s="162" t="s">
        <v>83</v>
      </c>
      <c r="AV517" s="14" t="s">
        <v>83</v>
      </c>
      <c r="AW517" s="14" t="s">
        <v>30</v>
      </c>
      <c r="AX517" s="14" t="s">
        <v>74</v>
      </c>
      <c r="AY517" s="162" t="s">
        <v>138</v>
      </c>
    </row>
    <row r="518" spans="1:65" s="13" customFormat="1" x14ac:dyDescent="0.2">
      <c r="B518" s="154"/>
      <c r="D518" s="155" t="s">
        <v>147</v>
      </c>
      <c r="E518" s="156" t="s">
        <v>1</v>
      </c>
      <c r="F518" s="157" t="s">
        <v>167</v>
      </c>
      <c r="H518" s="156" t="s">
        <v>1</v>
      </c>
      <c r="L518" s="154"/>
      <c r="M518" s="158"/>
      <c r="N518" s="159"/>
      <c r="O518" s="159"/>
      <c r="P518" s="159"/>
      <c r="Q518" s="159"/>
      <c r="R518" s="159"/>
      <c r="S518" s="159"/>
      <c r="T518" s="160"/>
      <c r="AT518" s="156" t="s">
        <v>147</v>
      </c>
      <c r="AU518" s="156" t="s">
        <v>83</v>
      </c>
      <c r="AV518" s="13" t="s">
        <v>79</v>
      </c>
      <c r="AW518" s="13" t="s">
        <v>30</v>
      </c>
      <c r="AX518" s="13" t="s">
        <v>74</v>
      </c>
      <c r="AY518" s="156" t="s">
        <v>138</v>
      </c>
    </row>
    <row r="519" spans="1:65" s="14" customFormat="1" x14ac:dyDescent="0.2">
      <c r="B519" s="161"/>
      <c r="D519" s="155" t="s">
        <v>147</v>
      </c>
      <c r="E519" s="162" t="s">
        <v>1</v>
      </c>
      <c r="F519" s="163" t="s">
        <v>523</v>
      </c>
      <c r="H519" s="164">
        <v>1.08</v>
      </c>
      <c r="L519" s="161"/>
      <c r="M519" s="165"/>
      <c r="N519" s="166"/>
      <c r="O519" s="166"/>
      <c r="P519" s="166"/>
      <c r="Q519" s="166"/>
      <c r="R519" s="166"/>
      <c r="S519" s="166"/>
      <c r="T519" s="167"/>
      <c r="AT519" s="162" t="s">
        <v>147</v>
      </c>
      <c r="AU519" s="162" t="s">
        <v>83</v>
      </c>
      <c r="AV519" s="14" t="s">
        <v>83</v>
      </c>
      <c r="AW519" s="14" t="s">
        <v>30</v>
      </c>
      <c r="AX519" s="14" t="s">
        <v>74</v>
      </c>
      <c r="AY519" s="162" t="s">
        <v>138</v>
      </c>
    </row>
    <row r="520" spans="1:65" s="15" customFormat="1" x14ac:dyDescent="0.2">
      <c r="B520" s="168"/>
      <c r="D520" s="155" t="s">
        <v>147</v>
      </c>
      <c r="E520" s="169" t="s">
        <v>1</v>
      </c>
      <c r="F520" s="170" t="s">
        <v>153</v>
      </c>
      <c r="H520" s="171">
        <v>2.3039999999999998</v>
      </c>
      <c r="L520" s="168"/>
      <c r="M520" s="172"/>
      <c r="N520" s="173"/>
      <c r="O520" s="173"/>
      <c r="P520" s="173"/>
      <c r="Q520" s="173"/>
      <c r="R520" s="173"/>
      <c r="S520" s="173"/>
      <c r="T520" s="174"/>
      <c r="AT520" s="169" t="s">
        <v>147</v>
      </c>
      <c r="AU520" s="169" t="s">
        <v>83</v>
      </c>
      <c r="AV520" s="15" t="s">
        <v>145</v>
      </c>
      <c r="AW520" s="15" t="s">
        <v>30</v>
      </c>
      <c r="AX520" s="15" t="s">
        <v>79</v>
      </c>
      <c r="AY520" s="169" t="s">
        <v>138</v>
      </c>
    </row>
    <row r="521" spans="1:65" s="2" customFormat="1" ht="16.5" customHeight="1" x14ac:dyDescent="0.2">
      <c r="A521" s="30"/>
      <c r="B521" s="141"/>
      <c r="C521" s="185">
        <v>71</v>
      </c>
      <c r="D521" s="185" t="s">
        <v>217</v>
      </c>
      <c r="E521" s="186" t="s">
        <v>517</v>
      </c>
      <c r="F521" s="187" t="s">
        <v>518</v>
      </c>
      <c r="G521" s="188" t="s">
        <v>143</v>
      </c>
      <c r="H521" s="189">
        <v>31.635999999999999</v>
      </c>
      <c r="I521" s="190"/>
      <c r="J521" s="190">
        <f>ROUND(I521*H521,2)</f>
        <v>0</v>
      </c>
      <c r="K521" s="187" t="s">
        <v>144</v>
      </c>
      <c r="L521" s="191"/>
      <c r="M521" s="192" t="s">
        <v>1</v>
      </c>
      <c r="N521" s="193" t="s">
        <v>39</v>
      </c>
      <c r="O521" s="150">
        <v>0</v>
      </c>
      <c r="P521" s="150">
        <f>O521*H521</f>
        <v>0</v>
      </c>
      <c r="Q521" s="150">
        <v>3.7000000000000002E-3</v>
      </c>
      <c r="R521" s="150">
        <f>Q521*H521</f>
        <v>0.1170532</v>
      </c>
      <c r="S521" s="150">
        <v>0</v>
      </c>
      <c r="T521" s="151">
        <f>S521*H521</f>
        <v>0</v>
      </c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R521" s="152" t="s">
        <v>319</v>
      </c>
      <c r="AT521" s="152" t="s">
        <v>217</v>
      </c>
      <c r="AU521" s="152" t="s">
        <v>83</v>
      </c>
      <c r="AY521" s="18" t="s">
        <v>138</v>
      </c>
      <c r="BE521" s="153">
        <f>IF(N521="základní",J521,0)</f>
        <v>0</v>
      </c>
      <c r="BF521" s="153">
        <f>IF(N521="snížená",J521,0)</f>
        <v>0</v>
      </c>
      <c r="BG521" s="153">
        <f>IF(N521="zákl. přenesená",J521,0)</f>
        <v>0</v>
      </c>
      <c r="BH521" s="153">
        <f>IF(N521="sníž. přenesená",J521,0)</f>
        <v>0</v>
      </c>
      <c r="BI521" s="153">
        <f>IF(N521="nulová",J521,0)</f>
        <v>0</v>
      </c>
      <c r="BJ521" s="18" t="s">
        <v>79</v>
      </c>
      <c r="BK521" s="153">
        <f>ROUND(I521*H521,2)</f>
        <v>0</v>
      </c>
      <c r="BL521" s="18" t="s">
        <v>246</v>
      </c>
      <c r="BM521" s="152" t="s">
        <v>524</v>
      </c>
    </row>
    <row r="522" spans="1:65" s="14" customFormat="1" x14ac:dyDescent="0.2">
      <c r="B522" s="161"/>
      <c r="D522" s="155" t="s">
        <v>147</v>
      </c>
      <c r="F522" s="163" t="s">
        <v>525</v>
      </c>
      <c r="H522" s="164">
        <v>2.7650000000000001</v>
      </c>
      <c r="L522" s="161"/>
      <c r="M522" s="165"/>
      <c r="N522" s="166"/>
      <c r="O522" s="166"/>
      <c r="P522" s="166"/>
      <c r="Q522" s="166"/>
      <c r="R522" s="166"/>
      <c r="S522" s="166"/>
      <c r="T522" s="167"/>
      <c r="AT522" s="162" t="s">
        <v>147</v>
      </c>
      <c r="AU522" s="162" t="s">
        <v>83</v>
      </c>
      <c r="AV522" s="14" t="s">
        <v>83</v>
      </c>
      <c r="AW522" s="14" t="s">
        <v>3</v>
      </c>
      <c r="AX522" s="14" t="s">
        <v>79</v>
      </c>
      <c r="AY522" s="162" t="s">
        <v>138</v>
      </c>
    </row>
    <row r="523" spans="1:65" s="2" customFormat="1" ht="21.75" customHeight="1" x14ac:dyDescent="0.2">
      <c r="A523" s="30"/>
      <c r="B523" s="141"/>
      <c r="C523" s="142">
        <v>72</v>
      </c>
      <c r="D523" s="142" t="s">
        <v>140</v>
      </c>
      <c r="E523" s="143" t="s">
        <v>526</v>
      </c>
      <c r="F523" s="144" t="s">
        <v>527</v>
      </c>
      <c r="G523" s="145" t="s">
        <v>528</v>
      </c>
      <c r="H523" s="146">
        <v>438.988</v>
      </c>
      <c r="I523" s="147"/>
      <c r="J523" s="147">
        <f>ROUND(I523*H523,2)</f>
        <v>0</v>
      </c>
      <c r="K523" s="144" t="s">
        <v>144</v>
      </c>
      <c r="L523" s="31"/>
      <c r="M523" s="148" t="s">
        <v>1</v>
      </c>
      <c r="N523" s="149" t="s">
        <v>39</v>
      </c>
      <c r="O523" s="150">
        <v>0</v>
      </c>
      <c r="P523" s="150">
        <f>O523*H523</f>
        <v>0</v>
      </c>
      <c r="Q523" s="150">
        <v>0</v>
      </c>
      <c r="R523" s="150">
        <f>Q523*H523</f>
        <v>0</v>
      </c>
      <c r="S523" s="150">
        <v>0</v>
      </c>
      <c r="T523" s="151">
        <f>S523*H523</f>
        <v>0</v>
      </c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R523" s="152" t="s">
        <v>246</v>
      </c>
      <c r="AT523" s="152" t="s">
        <v>140</v>
      </c>
      <c r="AU523" s="152" t="s">
        <v>83</v>
      </c>
      <c r="AY523" s="18" t="s">
        <v>138</v>
      </c>
      <c r="BE523" s="153">
        <f>IF(N523="základní",J523,0)</f>
        <v>0</v>
      </c>
      <c r="BF523" s="153">
        <f>IF(N523="snížená",J523,0)</f>
        <v>0</v>
      </c>
      <c r="BG523" s="153">
        <f>IF(N523="zákl. přenesená",J523,0)</f>
        <v>0</v>
      </c>
      <c r="BH523" s="153">
        <f>IF(N523="sníž. přenesená",J523,0)</f>
        <v>0</v>
      </c>
      <c r="BI523" s="153">
        <f>IF(N523="nulová",J523,0)</f>
        <v>0</v>
      </c>
      <c r="BJ523" s="18" t="s">
        <v>79</v>
      </c>
      <c r="BK523" s="153">
        <f>ROUND(I523*H523,2)</f>
        <v>0</v>
      </c>
      <c r="BL523" s="18" t="s">
        <v>246</v>
      </c>
      <c r="BM523" s="152" t="s">
        <v>529</v>
      </c>
    </row>
    <row r="524" spans="1:65" s="12" customFormat="1" ht="22.9" customHeight="1" x14ac:dyDescent="0.2">
      <c r="B524" s="129"/>
      <c r="D524" s="130" t="s">
        <v>73</v>
      </c>
      <c r="E524" s="139" t="s">
        <v>530</v>
      </c>
      <c r="F524" s="139" t="s">
        <v>531</v>
      </c>
      <c r="J524" s="140">
        <f>SUM(J525:J544)</f>
        <v>0</v>
      </c>
      <c r="L524" s="129"/>
      <c r="M524" s="133"/>
      <c r="N524" s="134"/>
      <c r="O524" s="134"/>
      <c r="P524" s="135">
        <f>SUM(P525:P544)</f>
        <v>5.4922000000000004</v>
      </c>
      <c r="Q524" s="134"/>
      <c r="R524" s="135">
        <f>SUM(R525:R544)</f>
        <v>1.3948E-2</v>
      </c>
      <c r="S524" s="134"/>
      <c r="T524" s="136">
        <f>SUM(T525:T544)</f>
        <v>7.0110000000000006E-2</v>
      </c>
      <c r="AR524" s="130" t="s">
        <v>83</v>
      </c>
      <c r="AT524" s="137" t="s">
        <v>73</v>
      </c>
      <c r="AU524" s="137" t="s">
        <v>79</v>
      </c>
      <c r="AY524" s="130" t="s">
        <v>138</v>
      </c>
      <c r="BK524" s="138">
        <f>SUM(BK525:BK544)</f>
        <v>0</v>
      </c>
    </row>
    <row r="525" spans="1:65" s="2" customFormat="1" ht="16.5" customHeight="1" x14ac:dyDescent="0.2">
      <c r="A525" s="30"/>
      <c r="B525" s="141"/>
      <c r="C525" s="142">
        <v>73</v>
      </c>
      <c r="D525" s="142" t="s">
        <v>140</v>
      </c>
      <c r="E525" s="143" t="s">
        <v>532</v>
      </c>
      <c r="F525" s="144" t="s">
        <v>533</v>
      </c>
      <c r="G525" s="145" t="s">
        <v>534</v>
      </c>
      <c r="H525" s="146">
        <v>1</v>
      </c>
      <c r="I525" s="147"/>
      <c r="J525" s="147">
        <f>ROUND(I525*H525,2)</f>
        <v>0</v>
      </c>
      <c r="K525" s="144" t="s">
        <v>1</v>
      </c>
      <c r="L525" s="31"/>
      <c r="M525" s="148" t="s">
        <v>1</v>
      </c>
      <c r="N525" s="149" t="s">
        <v>39</v>
      </c>
      <c r="O525" s="150">
        <v>0.26600000000000001</v>
      </c>
      <c r="P525" s="150">
        <f>O525*H525</f>
        <v>0.26600000000000001</v>
      </c>
      <c r="Q525" s="150">
        <v>0</v>
      </c>
      <c r="R525" s="150">
        <f>Q525*H525</f>
        <v>0</v>
      </c>
      <c r="S525" s="150">
        <v>0.05</v>
      </c>
      <c r="T525" s="151">
        <f>S525*H525</f>
        <v>0.05</v>
      </c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R525" s="152" t="s">
        <v>246</v>
      </c>
      <c r="AT525" s="152" t="s">
        <v>140</v>
      </c>
      <c r="AU525" s="152" t="s">
        <v>83</v>
      </c>
      <c r="AY525" s="18" t="s">
        <v>138</v>
      </c>
      <c r="BE525" s="153">
        <f>IF(N525="základní",J525,0)</f>
        <v>0</v>
      </c>
      <c r="BF525" s="153">
        <f>IF(N525="snížená",J525,0)</f>
        <v>0</v>
      </c>
      <c r="BG525" s="153">
        <f>IF(N525="zákl. přenesená",J525,0)</f>
        <v>0</v>
      </c>
      <c r="BH525" s="153">
        <f>IF(N525="sníž. přenesená",J525,0)</f>
        <v>0</v>
      </c>
      <c r="BI525" s="153">
        <f>IF(N525="nulová",J525,0)</f>
        <v>0</v>
      </c>
      <c r="BJ525" s="18" t="s">
        <v>79</v>
      </c>
      <c r="BK525" s="153">
        <f>ROUND(I525*H525,2)</f>
        <v>0</v>
      </c>
      <c r="BL525" s="18" t="s">
        <v>246</v>
      </c>
      <c r="BM525" s="152" t="s">
        <v>535</v>
      </c>
    </row>
    <row r="526" spans="1:65" s="2" customFormat="1" ht="16.5" customHeight="1" x14ac:dyDescent="0.2">
      <c r="A526" s="30"/>
      <c r="B526" s="141"/>
      <c r="C526" s="142">
        <v>74</v>
      </c>
      <c r="D526" s="142" t="s">
        <v>140</v>
      </c>
      <c r="E526" s="143" t="s">
        <v>536</v>
      </c>
      <c r="F526" s="144" t="s">
        <v>537</v>
      </c>
      <c r="G526" s="145" t="s">
        <v>262</v>
      </c>
      <c r="H526" s="146">
        <v>1</v>
      </c>
      <c r="I526" s="147"/>
      <c r="J526" s="147">
        <f>ROUND(I526*H526,2)</f>
        <v>0</v>
      </c>
      <c r="K526" s="144" t="s">
        <v>144</v>
      </c>
      <c r="L526" s="31"/>
      <c r="M526" s="148" t="s">
        <v>1</v>
      </c>
      <c r="N526" s="149" t="s">
        <v>39</v>
      </c>
      <c r="O526" s="150">
        <v>0.34200000000000003</v>
      </c>
      <c r="P526" s="150">
        <f>O526*H526</f>
        <v>0.34200000000000003</v>
      </c>
      <c r="Q526" s="150">
        <v>5.0000000000000001E-4</v>
      </c>
      <c r="R526" s="150">
        <f>Q526*H526</f>
        <v>5.0000000000000001E-4</v>
      </c>
      <c r="S526" s="150">
        <v>0</v>
      </c>
      <c r="T526" s="151">
        <f>S526*H526</f>
        <v>0</v>
      </c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R526" s="152" t="s">
        <v>246</v>
      </c>
      <c r="AT526" s="152" t="s">
        <v>140</v>
      </c>
      <c r="AU526" s="152" t="s">
        <v>83</v>
      </c>
      <c r="AY526" s="18" t="s">
        <v>138</v>
      </c>
      <c r="BE526" s="153">
        <f>IF(N526="základní",J526,0)</f>
        <v>0</v>
      </c>
      <c r="BF526" s="153">
        <f>IF(N526="snížená",J526,0)</f>
        <v>0</v>
      </c>
      <c r="BG526" s="153">
        <f>IF(N526="zákl. přenesená",J526,0)</f>
        <v>0</v>
      </c>
      <c r="BH526" s="153">
        <f>IF(N526="sníž. přenesená",J526,0)</f>
        <v>0</v>
      </c>
      <c r="BI526" s="153">
        <f>IF(N526="nulová",J526,0)</f>
        <v>0</v>
      </c>
      <c r="BJ526" s="18" t="s">
        <v>79</v>
      </c>
      <c r="BK526" s="153">
        <f>ROUND(I526*H526,2)</f>
        <v>0</v>
      </c>
      <c r="BL526" s="18" t="s">
        <v>246</v>
      </c>
      <c r="BM526" s="152" t="s">
        <v>538</v>
      </c>
    </row>
    <row r="527" spans="1:65" s="2" customFormat="1" ht="16.5" customHeight="1" x14ac:dyDescent="0.2">
      <c r="A527" s="30"/>
      <c r="B527" s="141"/>
      <c r="C527" s="142">
        <v>75</v>
      </c>
      <c r="D527" s="142" t="s">
        <v>140</v>
      </c>
      <c r="E527" s="143" t="s">
        <v>539</v>
      </c>
      <c r="F527" s="144" t="s">
        <v>540</v>
      </c>
      <c r="G527" s="145" t="s">
        <v>262</v>
      </c>
      <c r="H527" s="146">
        <v>1</v>
      </c>
      <c r="I527" s="147"/>
      <c r="J527" s="147">
        <f>ROUND(I527*H527,2)</f>
        <v>0</v>
      </c>
      <c r="K527" s="144" t="s">
        <v>144</v>
      </c>
      <c r="L527" s="31"/>
      <c r="M527" s="148" t="s">
        <v>1</v>
      </c>
      <c r="N527" s="149" t="s">
        <v>39</v>
      </c>
      <c r="O527" s="150">
        <v>0.34200000000000003</v>
      </c>
      <c r="P527" s="150">
        <f>O527*H527</f>
        <v>0.34200000000000003</v>
      </c>
      <c r="Q527" s="150">
        <v>1.7899999999999999E-3</v>
      </c>
      <c r="R527" s="150">
        <f>Q527*H527</f>
        <v>1.7899999999999999E-3</v>
      </c>
      <c r="S527" s="150">
        <v>0</v>
      </c>
      <c r="T527" s="151">
        <f>S527*H527</f>
        <v>0</v>
      </c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R527" s="152" t="s">
        <v>246</v>
      </c>
      <c r="AT527" s="152" t="s">
        <v>140</v>
      </c>
      <c r="AU527" s="152" t="s">
        <v>83</v>
      </c>
      <c r="AY527" s="18" t="s">
        <v>138</v>
      </c>
      <c r="BE527" s="153">
        <f>IF(N527="základní",J527,0)</f>
        <v>0</v>
      </c>
      <c r="BF527" s="153">
        <f>IF(N527="snížená",J527,0)</f>
        <v>0</v>
      </c>
      <c r="BG527" s="153">
        <f>IF(N527="zákl. přenesená",J527,0)</f>
        <v>0</v>
      </c>
      <c r="BH527" s="153">
        <f>IF(N527="sníž. přenesená",J527,0)</f>
        <v>0</v>
      </c>
      <c r="BI527" s="153">
        <f>IF(N527="nulová",J527,0)</f>
        <v>0</v>
      </c>
      <c r="BJ527" s="18" t="s">
        <v>79</v>
      </c>
      <c r="BK527" s="153">
        <f>ROUND(I527*H527,2)</f>
        <v>0</v>
      </c>
      <c r="BL527" s="18" t="s">
        <v>246</v>
      </c>
      <c r="BM527" s="152" t="s">
        <v>541</v>
      </c>
    </row>
    <row r="528" spans="1:65" s="2" customFormat="1" ht="16.5" customHeight="1" x14ac:dyDescent="0.2">
      <c r="A528" s="30"/>
      <c r="B528" s="141"/>
      <c r="C528" s="142">
        <v>76</v>
      </c>
      <c r="D528" s="142" t="s">
        <v>140</v>
      </c>
      <c r="E528" s="143" t="s">
        <v>542</v>
      </c>
      <c r="F528" s="144" t="s">
        <v>543</v>
      </c>
      <c r="G528" s="145" t="s">
        <v>262</v>
      </c>
      <c r="H528" s="146">
        <v>1</v>
      </c>
      <c r="I528" s="147"/>
      <c r="J528" s="147">
        <f>ROUND(I528*H528,2)</f>
        <v>0</v>
      </c>
      <c r="K528" s="144" t="s">
        <v>144</v>
      </c>
      <c r="L528" s="31"/>
      <c r="M528" s="148" t="s">
        <v>1</v>
      </c>
      <c r="N528" s="149" t="s">
        <v>39</v>
      </c>
      <c r="O528" s="150">
        <v>0.36199999999999999</v>
      </c>
      <c r="P528" s="150">
        <f>O528*H528</f>
        <v>0.36199999999999999</v>
      </c>
      <c r="Q528" s="150">
        <v>1.2899999999999999E-3</v>
      </c>
      <c r="R528" s="150">
        <f>Q528*H528</f>
        <v>1.2899999999999999E-3</v>
      </c>
      <c r="S528" s="150">
        <v>0</v>
      </c>
      <c r="T528" s="151">
        <f>S528*H528</f>
        <v>0</v>
      </c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R528" s="152" t="s">
        <v>246</v>
      </c>
      <c r="AT528" s="152" t="s">
        <v>140</v>
      </c>
      <c r="AU528" s="152" t="s">
        <v>83</v>
      </c>
      <c r="AY528" s="18" t="s">
        <v>138</v>
      </c>
      <c r="BE528" s="153">
        <f>IF(N528="základní",J528,0)</f>
        <v>0</v>
      </c>
      <c r="BF528" s="153">
        <f>IF(N528="snížená",J528,0)</f>
        <v>0</v>
      </c>
      <c r="BG528" s="153">
        <f>IF(N528="zákl. přenesená",J528,0)</f>
        <v>0</v>
      </c>
      <c r="BH528" s="153">
        <f>IF(N528="sníž. přenesená",J528,0)</f>
        <v>0</v>
      </c>
      <c r="BI528" s="153">
        <f>IF(N528="nulová",J528,0)</f>
        <v>0</v>
      </c>
      <c r="BJ528" s="18" t="s">
        <v>79</v>
      </c>
      <c r="BK528" s="153">
        <f>ROUND(I528*H528,2)</f>
        <v>0</v>
      </c>
      <c r="BL528" s="18" t="s">
        <v>246</v>
      </c>
      <c r="BM528" s="152" t="s">
        <v>544</v>
      </c>
    </row>
    <row r="529" spans="1:65" s="2" customFormat="1" ht="21.75" customHeight="1" x14ac:dyDescent="0.2">
      <c r="A529" s="30"/>
      <c r="B529" s="141"/>
      <c r="C529" s="142">
        <v>77</v>
      </c>
      <c r="D529" s="142" t="s">
        <v>140</v>
      </c>
      <c r="E529" s="143" t="s">
        <v>545</v>
      </c>
      <c r="F529" s="144" t="s">
        <v>546</v>
      </c>
      <c r="G529" s="145" t="s">
        <v>233</v>
      </c>
      <c r="H529" s="146">
        <v>4.2</v>
      </c>
      <c r="I529" s="147"/>
      <c r="J529" s="147">
        <f>ROUND(I529*H529,2)</f>
        <v>0</v>
      </c>
      <c r="K529" s="144" t="s">
        <v>144</v>
      </c>
      <c r="L529" s="31"/>
      <c r="M529" s="148" t="s">
        <v>1</v>
      </c>
      <c r="N529" s="149" t="s">
        <v>39</v>
      </c>
      <c r="O529" s="150">
        <v>0.43</v>
      </c>
      <c r="P529" s="150">
        <f>O529*H529</f>
        <v>1.806</v>
      </c>
      <c r="Q529" s="150">
        <v>8.5999999999999998E-4</v>
      </c>
      <c r="R529" s="150">
        <f>Q529*H529</f>
        <v>3.6120000000000002E-3</v>
      </c>
      <c r="S529" s="150">
        <v>0</v>
      </c>
      <c r="T529" s="151">
        <f>S529*H529</f>
        <v>0</v>
      </c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R529" s="152" t="s">
        <v>246</v>
      </c>
      <c r="AT529" s="152" t="s">
        <v>140</v>
      </c>
      <c r="AU529" s="152" t="s">
        <v>83</v>
      </c>
      <c r="AY529" s="18" t="s">
        <v>138</v>
      </c>
      <c r="BE529" s="153">
        <f>IF(N529="základní",J529,0)</f>
        <v>0</v>
      </c>
      <c r="BF529" s="153">
        <f>IF(N529="snížená",J529,0)</f>
        <v>0</v>
      </c>
      <c r="BG529" s="153">
        <f>IF(N529="zákl. přenesená",J529,0)</f>
        <v>0</v>
      </c>
      <c r="BH529" s="153">
        <f>IF(N529="sníž. přenesená",J529,0)</f>
        <v>0</v>
      </c>
      <c r="BI529" s="153">
        <f>IF(N529="nulová",J529,0)</f>
        <v>0</v>
      </c>
      <c r="BJ529" s="18" t="s">
        <v>79</v>
      </c>
      <c r="BK529" s="153">
        <f>ROUND(I529*H529,2)</f>
        <v>0</v>
      </c>
      <c r="BL529" s="18" t="s">
        <v>246</v>
      </c>
      <c r="BM529" s="152" t="s">
        <v>547</v>
      </c>
    </row>
    <row r="530" spans="1:65" s="14" customFormat="1" x14ac:dyDescent="0.2">
      <c r="B530" s="161"/>
      <c r="D530" s="155" t="s">
        <v>147</v>
      </c>
      <c r="E530" s="162" t="s">
        <v>1</v>
      </c>
      <c r="F530" s="163" t="s">
        <v>548</v>
      </c>
      <c r="H530" s="164">
        <v>2.2000000000000002</v>
      </c>
      <c r="L530" s="161"/>
      <c r="M530" s="165"/>
      <c r="N530" s="166"/>
      <c r="O530" s="166"/>
      <c r="P530" s="166"/>
      <c r="Q530" s="166"/>
      <c r="R530" s="166"/>
      <c r="S530" s="166"/>
      <c r="T530" s="167"/>
      <c r="AT530" s="162" t="s">
        <v>147</v>
      </c>
      <c r="AU530" s="162" t="s">
        <v>83</v>
      </c>
      <c r="AV530" s="14" t="s">
        <v>83</v>
      </c>
      <c r="AW530" s="14" t="s">
        <v>30</v>
      </c>
      <c r="AX530" s="14" t="s">
        <v>74</v>
      </c>
      <c r="AY530" s="162" t="s">
        <v>138</v>
      </c>
    </row>
    <row r="531" spans="1:65" s="14" customFormat="1" x14ac:dyDescent="0.2">
      <c r="B531" s="161"/>
      <c r="D531" s="155" t="s">
        <v>147</v>
      </c>
      <c r="E531" s="162" t="s">
        <v>1</v>
      </c>
      <c r="F531" s="163" t="s">
        <v>549</v>
      </c>
      <c r="H531" s="164">
        <v>2</v>
      </c>
      <c r="L531" s="161"/>
      <c r="M531" s="165"/>
      <c r="N531" s="166"/>
      <c r="O531" s="166"/>
      <c r="P531" s="166"/>
      <c r="Q531" s="166"/>
      <c r="R531" s="166"/>
      <c r="S531" s="166"/>
      <c r="T531" s="167"/>
      <c r="AT531" s="162" t="s">
        <v>147</v>
      </c>
      <c r="AU531" s="162" t="s">
        <v>83</v>
      </c>
      <c r="AV531" s="14" t="s">
        <v>83</v>
      </c>
      <c r="AW531" s="14" t="s">
        <v>30</v>
      </c>
      <c r="AX531" s="14" t="s">
        <v>74</v>
      </c>
      <c r="AY531" s="162" t="s">
        <v>138</v>
      </c>
    </row>
    <row r="532" spans="1:65" s="15" customFormat="1" x14ac:dyDescent="0.2">
      <c r="B532" s="168"/>
      <c r="D532" s="155" t="s">
        <v>147</v>
      </c>
      <c r="E532" s="169" t="s">
        <v>1</v>
      </c>
      <c r="F532" s="170" t="s">
        <v>153</v>
      </c>
      <c r="H532" s="171">
        <v>4.2</v>
      </c>
      <c r="L532" s="168"/>
      <c r="M532" s="172"/>
      <c r="N532" s="173"/>
      <c r="O532" s="173"/>
      <c r="P532" s="173"/>
      <c r="Q532" s="173"/>
      <c r="R532" s="173"/>
      <c r="S532" s="173"/>
      <c r="T532" s="174"/>
      <c r="AT532" s="169" t="s">
        <v>147</v>
      </c>
      <c r="AU532" s="169" t="s">
        <v>83</v>
      </c>
      <c r="AV532" s="15" t="s">
        <v>145</v>
      </c>
      <c r="AW532" s="15" t="s">
        <v>30</v>
      </c>
      <c r="AX532" s="15" t="s">
        <v>79</v>
      </c>
      <c r="AY532" s="169" t="s">
        <v>138</v>
      </c>
    </row>
    <row r="533" spans="1:65" s="2" customFormat="1" ht="21.75" customHeight="1" x14ac:dyDescent="0.2">
      <c r="A533" s="30"/>
      <c r="B533" s="141"/>
      <c r="C533" s="142">
        <v>78</v>
      </c>
      <c r="D533" s="142" t="s">
        <v>140</v>
      </c>
      <c r="E533" s="143" t="s">
        <v>550</v>
      </c>
      <c r="F533" s="144" t="s">
        <v>551</v>
      </c>
      <c r="G533" s="145" t="s">
        <v>233</v>
      </c>
      <c r="H533" s="146">
        <v>0.6</v>
      </c>
      <c r="I533" s="147"/>
      <c r="J533" s="147">
        <f>ROUND(I533*H533,2)</f>
        <v>0</v>
      </c>
      <c r="K533" s="144" t="s">
        <v>144</v>
      </c>
      <c r="L533" s="31"/>
      <c r="M533" s="148" t="s">
        <v>1</v>
      </c>
      <c r="N533" s="149" t="s">
        <v>39</v>
      </c>
      <c r="O533" s="150">
        <v>0.70299999999999996</v>
      </c>
      <c r="P533" s="150">
        <f>O533*H533</f>
        <v>0.42179999999999995</v>
      </c>
      <c r="Q533" s="150">
        <v>2.4599999999999999E-3</v>
      </c>
      <c r="R533" s="150">
        <f>Q533*H533</f>
        <v>1.4759999999999999E-3</v>
      </c>
      <c r="S533" s="150">
        <v>0</v>
      </c>
      <c r="T533" s="151">
        <f>S533*H533</f>
        <v>0</v>
      </c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R533" s="152" t="s">
        <v>246</v>
      </c>
      <c r="AT533" s="152" t="s">
        <v>140</v>
      </c>
      <c r="AU533" s="152" t="s">
        <v>83</v>
      </c>
      <c r="AY533" s="18" t="s">
        <v>138</v>
      </c>
      <c r="BE533" s="153">
        <f>IF(N533="základní",J533,0)</f>
        <v>0</v>
      </c>
      <c r="BF533" s="153">
        <f>IF(N533="snížená",J533,0)</f>
        <v>0</v>
      </c>
      <c r="BG533" s="153">
        <f>IF(N533="zákl. přenesená",J533,0)</f>
        <v>0</v>
      </c>
      <c r="BH533" s="153">
        <f>IF(N533="sníž. přenesená",J533,0)</f>
        <v>0</v>
      </c>
      <c r="BI533" s="153">
        <f>IF(N533="nulová",J533,0)</f>
        <v>0</v>
      </c>
      <c r="BJ533" s="18" t="s">
        <v>79</v>
      </c>
      <c r="BK533" s="153">
        <f>ROUND(I533*H533,2)</f>
        <v>0</v>
      </c>
      <c r="BL533" s="18" t="s">
        <v>246</v>
      </c>
      <c r="BM533" s="152" t="s">
        <v>552</v>
      </c>
    </row>
    <row r="534" spans="1:65" s="14" customFormat="1" x14ac:dyDescent="0.2">
      <c r="B534" s="161"/>
      <c r="D534" s="155" t="s">
        <v>147</v>
      </c>
      <c r="E534" s="162" t="s">
        <v>1</v>
      </c>
      <c r="F534" s="163" t="s">
        <v>431</v>
      </c>
      <c r="H534" s="164">
        <v>0.6</v>
      </c>
      <c r="L534" s="161"/>
      <c r="M534" s="165"/>
      <c r="N534" s="166"/>
      <c r="O534" s="166"/>
      <c r="P534" s="166"/>
      <c r="Q534" s="166"/>
      <c r="R534" s="166"/>
      <c r="S534" s="166"/>
      <c r="T534" s="167"/>
      <c r="AT534" s="162" t="s">
        <v>147</v>
      </c>
      <c r="AU534" s="162" t="s">
        <v>83</v>
      </c>
      <c r="AV534" s="14" t="s">
        <v>83</v>
      </c>
      <c r="AW534" s="14" t="s">
        <v>30</v>
      </c>
      <c r="AX534" s="14" t="s">
        <v>74</v>
      </c>
      <c r="AY534" s="162" t="s">
        <v>138</v>
      </c>
    </row>
    <row r="535" spans="1:65" s="15" customFormat="1" x14ac:dyDescent="0.2">
      <c r="B535" s="168"/>
      <c r="D535" s="155" t="s">
        <v>147</v>
      </c>
      <c r="E535" s="169" t="s">
        <v>1</v>
      </c>
      <c r="F535" s="170" t="s">
        <v>153</v>
      </c>
      <c r="H535" s="171">
        <v>0.6</v>
      </c>
      <c r="L535" s="168"/>
      <c r="M535" s="172"/>
      <c r="N535" s="173"/>
      <c r="O535" s="173"/>
      <c r="P535" s="173"/>
      <c r="Q535" s="173"/>
      <c r="R535" s="173"/>
      <c r="S535" s="173"/>
      <c r="T535" s="174"/>
      <c r="AT535" s="169" t="s">
        <v>147</v>
      </c>
      <c r="AU535" s="169" t="s">
        <v>83</v>
      </c>
      <c r="AV535" s="15" t="s">
        <v>145</v>
      </c>
      <c r="AW535" s="15" t="s">
        <v>30</v>
      </c>
      <c r="AX535" s="15" t="s">
        <v>79</v>
      </c>
      <c r="AY535" s="169" t="s">
        <v>138</v>
      </c>
    </row>
    <row r="536" spans="1:65" s="2" customFormat="1" ht="21.75" customHeight="1" x14ac:dyDescent="0.2">
      <c r="A536" s="30"/>
      <c r="B536" s="141"/>
      <c r="C536" s="142">
        <v>79</v>
      </c>
      <c r="D536" s="142" t="s">
        <v>140</v>
      </c>
      <c r="E536" s="143" t="s">
        <v>553</v>
      </c>
      <c r="F536" s="144" t="s">
        <v>554</v>
      </c>
      <c r="G536" s="145" t="s">
        <v>233</v>
      </c>
      <c r="H536" s="146">
        <v>1.5</v>
      </c>
      <c r="I536" s="147"/>
      <c r="J536" s="147">
        <f>ROUND(I536*H536,2)</f>
        <v>0</v>
      </c>
      <c r="K536" s="144" t="s">
        <v>144</v>
      </c>
      <c r="L536" s="31"/>
      <c r="M536" s="148" t="s">
        <v>1</v>
      </c>
      <c r="N536" s="149" t="s">
        <v>39</v>
      </c>
      <c r="O536" s="150">
        <v>0.79</v>
      </c>
      <c r="P536" s="150">
        <f>O536*H536</f>
        <v>1.1850000000000001</v>
      </c>
      <c r="Q536" s="150">
        <v>3.5200000000000001E-3</v>
      </c>
      <c r="R536" s="150">
        <f>Q536*H536</f>
        <v>5.28E-3</v>
      </c>
      <c r="S536" s="150">
        <v>0</v>
      </c>
      <c r="T536" s="151">
        <f>S536*H536</f>
        <v>0</v>
      </c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R536" s="152" t="s">
        <v>246</v>
      </c>
      <c r="AT536" s="152" t="s">
        <v>140</v>
      </c>
      <c r="AU536" s="152" t="s">
        <v>83</v>
      </c>
      <c r="AY536" s="18" t="s">
        <v>138</v>
      </c>
      <c r="BE536" s="153">
        <f>IF(N536="základní",J536,0)</f>
        <v>0</v>
      </c>
      <c r="BF536" s="153">
        <f>IF(N536="snížená",J536,0)</f>
        <v>0</v>
      </c>
      <c r="BG536" s="153">
        <f>IF(N536="zákl. přenesená",J536,0)</f>
        <v>0</v>
      </c>
      <c r="BH536" s="153">
        <f>IF(N536="sníž. přenesená",J536,0)</f>
        <v>0</v>
      </c>
      <c r="BI536" s="153">
        <f>IF(N536="nulová",J536,0)</f>
        <v>0</v>
      </c>
      <c r="BJ536" s="18" t="s">
        <v>79</v>
      </c>
      <c r="BK536" s="153">
        <f>ROUND(I536*H536,2)</f>
        <v>0</v>
      </c>
      <c r="BL536" s="18" t="s">
        <v>246</v>
      </c>
      <c r="BM536" s="152" t="s">
        <v>555</v>
      </c>
    </row>
    <row r="537" spans="1:65" s="14" customFormat="1" x14ac:dyDescent="0.2">
      <c r="B537" s="161"/>
      <c r="D537" s="155" t="s">
        <v>147</v>
      </c>
      <c r="E537" s="162" t="s">
        <v>1</v>
      </c>
      <c r="F537" s="163" t="s">
        <v>556</v>
      </c>
      <c r="H537" s="164">
        <v>1.5</v>
      </c>
      <c r="L537" s="161"/>
      <c r="M537" s="165"/>
      <c r="N537" s="166"/>
      <c r="O537" s="166"/>
      <c r="P537" s="166"/>
      <c r="Q537" s="166"/>
      <c r="R537" s="166"/>
      <c r="S537" s="166"/>
      <c r="T537" s="167"/>
      <c r="AT537" s="162" t="s">
        <v>147</v>
      </c>
      <c r="AU537" s="162" t="s">
        <v>83</v>
      </c>
      <c r="AV537" s="14" t="s">
        <v>83</v>
      </c>
      <c r="AW537" s="14" t="s">
        <v>30</v>
      </c>
      <c r="AX537" s="14" t="s">
        <v>74</v>
      </c>
      <c r="AY537" s="162" t="s">
        <v>138</v>
      </c>
    </row>
    <row r="538" spans="1:65" s="15" customFormat="1" x14ac:dyDescent="0.2">
      <c r="B538" s="168"/>
      <c r="D538" s="155" t="s">
        <v>147</v>
      </c>
      <c r="E538" s="169" t="s">
        <v>1</v>
      </c>
      <c r="F538" s="170" t="s">
        <v>153</v>
      </c>
      <c r="H538" s="171">
        <v>1.5</v>
      </c>
      <c r="L538" s="168"/>
      <c r="M538" s="172"/>
      <c r="N538" s="173"/>
      <c r="O538" s="173"/>
      <c r="P538" s="173"/>
      <c r="Q538" s="173"/>
      <c r="R538" s="173"/>
      <c r="S538" s="173"/>
      <c r="T538" s="174"/>
      <c r="AT538" s="169" t="s">
        <v>147</v>
      </c>
      <c r="AU538" s="169" t="s">
        <v>83</v>
      </c>
      <c r="AV538" s="15" t="s">
        <v>145</v>
      </c>
      <c r="AW538" s="15" t="s">
        <v>30</v>
      </c>
      <c r="AX538" s="15" t="s">
        <v>79</v>
      </c>
      <c r="AY538" s="169" t="s">
        <v>138</v>
      </c>
    </row>
    <row r="539" spans="1:65" s="2" customFormat="1" ht="16.5" customHeight="1" x14ac:dyDescent="0.2">
      <c r="A539" s="30"/>
      <c r="B539" s="141"/>
      <c r="C539" s="142">
        <v>80</v>
      </c>
      <c r="D539" s="142" t="s">
        <v>140</v>
      </c>
      <c r="E539" s="143" t="s">
        <v>557</v>
      </c>
      <c r="F539" s="144" t="s">
        <v>558</v>
      </c>
      <c r="G539" s="145" t="s">
        <v>262</v>
      </c>
      <c r="H539" s="146">
        <v>1</v>
      </c>
      <c r="I539" s="147"/>
      <c r="J539" s="147">
        <f>ROUND(I539*H539,2)</f>
        <v>0</v>
      </c>
      <c r="K539" s="144" t="s">
        <v>144</v>
      </c>
      <c r="L539" s="31"/>
      <c r="M539" s="148" t="s">
        <v>1</v>
      </c>
      <c r="N539" s="149" t="s">
        <v>39</v>
      </c>
      <c r="O539" s="150">
        <v>0.46500000000000002</v>
      </c>
      <c r="P539" s="150">
        <f>O539*H539</f>
        <v>0.46500000000000002</v>
      </c>
      <c r="Q539" s="150">
        <v>0</v>
      </c>
      <c r="R539" s="150">
        <f>Q539*H539</f>
        <v>0</v>
      </c>
      <c r="S539" s="150">
        <v>2.0109999999999999E-2</v>
      </c>
      <c r="T539" s="151">
        <f>S539*H539</f>
        <v>2.0109999999999999E-2</v>
      </c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R539" s="152" t="s">
        <v>246</v>
      </c>
      <c r="AT539" s="152" t="s">
        <v>140</v>
      </c>
      <c r="AU539" s="152" t="s">
        <v>83</v>
      </c>
      <c r="AY539" s="18" t="s">
        <v>138</v>
      </c>
      <c r="BE539" s="153">
        <f>IF(N539="základní",J539,0)</f>
        <v>0</v>
      </c>
      <c r="BF539" s="153">
        <f>IF(N539="snížená",J539,0)</f>
        <v>0</v>
      </c>
      <c r="BG539" s="153">
        <f>IF(N539="zákl. přenesená",J539,0)</f>
        <v>0</v>
      </c>
      <c r="BH539" s="153">
        <f>IF(N539="sníž. přenesená",J539,0)</f>
        <v>0</v>
      </c>
      <c r="BI539" s="153">
        <f>IF(N539="nulová",J539,0)</f>
        <v>0</v>
      </c>
      <c r="BJ539" s="18" t="s">
        <v>79</v>
      </c>
      <c r="BK539" s="153">
        <f>ROUND(I539*H539,2)</f>
        <v>0</v>
      </c>
      <c r="BL539" s="18" t="s">
        <v>246</v>
      </c>
      <c r="BM539" s="152" t="s">
        <v>559</v>
      </c>
    </row>
    <row r="540" spans="1:65" s="2" customFormat="1" ht="19.5" x14ac:dyDescent="0.2">
      <c r="A540" s="30"/>
      <c r="B540" s="31"/>
      <c r="C540" s="30"/>
      <c r="D540" s="155" t="s">
        <v>157</v>
      </c>
      <c r="E540" s="30"/>
      <c r="F540" s="175" t="s">
        <v>560</v>
      </c>
      <c r="G540" s="30"/>
      <c r="H540" s="30"/>
      <c r="I540" s="30"/>
      <c r="J540" s="30"/>
      <c r="K540" s="30"/>
      <c r="L540" s="31"/>
      <c r="M540" s="176"/>
      <c r="N540" s="177"/>
      <c r="O540" s="56"/>
      <c r="P540" s="56"/>
      <c r="Q540" s="56"/>
      <c r="R540" s="56"/>
      <c r="S540" s="56"/>
      <c r="T540" s="57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T540" s="18" t="s">
        <v>157</v>
      </c>
      <c r="AU540" s="18" t="s">
        <v>83</v>
      </c>
    </row>
    <row r="541" spans="1:65" s="2" customFormat="1" ht="16.5" customHeight="1" x14ac:dyDescent="0.2">
      <c r="A541" s="30"/>
      <c r="B541" s="141"/>
      <c r="C541" s="142">
        <v>81</v>
      </c>
      <c r="D541" s="142" t="s">
        <v>140</v>
      </c>
      <c r="E541" s="143" t="s">
        <v>561</v>
      </c>
      <c r="F541" s="144" t="s">
        <v>562</v>
      </c>
      <c r="G541" s="145" t="s">
        <v>233</v>
      </c>
      <c r="H541" s="146">
        <v>6.3</v>
      </c>
      <c r="I541" s="147"/>
      <c r="J541" s="147">
        <f>ROUND(I541*H541,2)</f>
        <v>0</v>
      </c>
      <c r="K541" s="144" t="s">
        <v>144</v>
      </c>
      <c r="L541" s="31"/>
      <c r="M541" s="148" t="s">
        <v>1</v>
      </c>
      <c r="N541" s="149" t="s">
        <v>39</v>
      </c>
      <c r="O541" s="150">
        <v>4.8000000000000001E-2</v>
      </c>
      <c r="P541" s="150">
        <f>O541*H541</f>
        <v>0.3024</v>
      </c>
      <c r="Q541" s="150">
        <v>0</v>
      </c>
      <c r="R541" s="150">
        <f>Q541*H541</f>
        <v>0</v>
      </c>
      <c r="S541" s="150">
        <v>0</v>
      </c>
      <c r="T541" s="151">
        <f>S541*H541</f>
        <v>0</v>
      </c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R541" s="152" t="s">
        <v>246</v>
      </c>
      <c r="AT541" s="152" t="s">
        <v>140</v>
      </c>
      <c r="AU541" s="152" t="s">
        <v>83</v>
      </c>
      <c r="AY541" s="18" t="s">
        <v>138</v>
      </c>
      <c r="BE541" s="153">
        <f>IF(N541="základní",J541,0)</f>
        <v>0</v>
      </c>
      <c r="BF541" s="153">
        <f>IF(N541="snížená",J541,0)</f>
        <v>0</v>
      </c>
      <c r="BG541" s="153">
        <f>IF(N541="zákl. přenesená",J541,0)</f>
        <v>0</v>
      </c>
      <c r="BH541" s="153">
        <f>IF(N541="sníž. přenesená",J541,0)</f>
        <v>0</v>
      </c>
      <c r="BI541" s="153">
        <f>IF(N541="nulová",J541,0)</f>
        <v>0</v>
      </c>
      <c r="BJ541" s="18" t="s">
        <v>79</v>
      </c>
      <c r="BK541" s="153">
        <f>ROUND(I541*H541,2)</f>
        <v>0</v>
      </c>
      <c r="BL541" s="18" t="s">
        <v>246</v>
      </c>
      <c r="BM541" s="152" t="s">
        <v>563</v>
      </c>
    </row>
    <row r="542" spans="1:65" s="14" customFormat="1" x14ac:dyDescent="0.2">
      <c r="B542" s="161"/>
      <c r="D542" s="155" t="s">
        <v>147</v>
      </c>
      <c r="E542" s="162" t="s">
        <v>1</v>
      </c>
      <c r="F542" s="163" t="s">
        <v>564</v>
      </c>
      <c r="H542" s="164">
        <v>6.3</v>
      </c>
      <c r="L542" s="161"/>
      <c r="M542" s="165"/>
      <c r="N542" s="166"/>
      <c r="O542" s="166"/>
      <c r="P542" s="166"/>
      <c r="Q542" s="166"/>
      <c r="R542" s="166"/>
      <c r="S542" s="166"/>
      <c r="T542" s="167"/>
      <c r="AT542" s="162" t="s">
        <v>147</v>
      </c>
      <c r="AU542" s="162" t="s">
        <v>83</v>
      </c>
      <c r="AV542" s="14" t="s">
        <v>83</v>
      </c>
      <c r="AW542" s="14" t="s">
        <v>30</v>
      </c>
      <c r="AX542" s="14" t="s">
        <v>74</v>
      </c>
      <c r="AY542" s="162" t="s">
        <v>138</v>
      </c>
    </row>
    <row r="543" spans="1:65" s="15" customFormat="1" x14ac:dyDescent="0.2">
      <c r="B543" s="168"/>
      <c r="D543" s="155" t="s">
        <v>147</v>
      </c>
      <c r="E543" s="169" t="s">
        <v>1</v>
      </c>
      <c r="F543" s="170" t="s">
        <v>153</v>
      </c>
      <c r="H543" s="171">
        <v>6.3</v>
      </c>
      <c r="L543" s="168"/>
      <c r="M543" s="172"/>
      <c r="N543" s="173"/>
      <c r="O543" s="173"/>
      <c r="P543" s="173"/>
      <c r="Q543" s="173"/>
      <c r="R543" s="173"/>
      <c r="S543" s="173"/>
      <c r="T543" s="174"/>
      <c r="AT543" s="169" t="s">
        <v>147</v>
      </c>
      <c r="AU543" s="169" t="s">
        <v>83</v>
      </c>
      <c r="AV543" s="15" t="s">
        <v>145</v>
      </c>
      <c r="AW543" s="15" t="s">
        <v>30</v>
      </c>
      <c r="AX543" s="15" t="s">
        <v>79</v>
      </c>
      <c r="AY543" s="169" t="s">
        <v>138</v>
      </c>
    </row>
    <row r="544" spans="1:65" s="2" customFormat="1" ht="21.75" customHeight="1" x14ac:dyDescent="0.2">
      <c r="A544" s="30"/>
      <c r="B544" s="141"/>
      <c r="C544" s="142">
        <v>82</v>
      </c>
      <c r="D544" s="142" t="s">
        <v>140</v>
      </c>
      <c r="E544" s="143" t="s">
        <v>565</v>
      </c>
      <c r="F544" s="144" t="s">
        <v>566</v>
      </c>
      <c r="G544" s="145" t="s">
        <v>528</v>
      </c>
      <c r="H544" s="146">
        <v>97.287999999999997</v>
      </c>
      <c r="I544" s="147"/>
      <c r="J544" s="147">
        <f>ROUND(I544*H544,2)</f>
        <v>0</v>
      </c>
      <c r="K544" s="144" t="s">
        <v>144</v>
      </c>
      <c r="L544" s="31"/>
      <c r="M544" s="148" t="s">
        <v>1</v>
      </c>
      <c r="N544" s="149" t="s">
        <v>39</v>
      </c>
      <c r="O544" s="150">
        <v>0</v>
      </c>
      <c r="P544" s="150">
        <f>O544*H544</f>
        <v>0</v>
      </c>
      <c r="Q544" s="150">
        <v>0</v>
      </c>
      <c r="R544" s="150">
        <f>Q544*H544</f>
        <v>0</v>
      </c>
      <c r="S544" s="150">
        <v>0</v>
      </c>
      <c r="T544" s="151">
        <f>S544*H544</f>
        <v>0</v>
      </c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R544" s="152" t="s">
        <v>246</v>
      </c>
      <c r="AT544" s="152" t="s">
        <v>140</v>
      </c>
      <c r="AU544" s="152" t="s">
        <v>83</v>
      </c>
      <c r="AY544" s="18" t="s">
        <v>138</v>
      </c>
      <c r="BE544" s="153">
        <f>IF(N544="základní",J544,0)</f>
        <v>0</v>
      </c>
      <c r="BF544" s="153">
        <f>IF(N544="snížená",J544,0)</f>
        <v>0</v>
      </c>
      <c r="BG544" s="153">
        <f>IF(N544="zákl. přenesená",J544,0)</f>
        <v>0</v>
      </c>
      <c r="BH544" s="153">
        <f>IF(N544="sníž. přenesená",J544,0)</f>
        <v>0</v>
      </c>
      <c r="BI544" s="153">
        <f>IF(N544="nulová",J544,0)</f>
        <v>0</v>
      </c>
      <c r="BJ544" s="18" t="s">
        <v>79</v>
      </c>
      <c r="BK544" s="153">
        <f>ROUND(I544*H544,2)</f>
        <v>0</v>
      </c>
      <c r="BL544" s="18" t="s">
        <v>246</v>
      </c>
      <c r="BM544" s="152" t="s">
        <v>567</v>
      </c>
    </row>
    <row r="545" spans="1:65" s="12" customFormat="1" ht="22.9" customHeight="1" x14ac:dyDescent="0.2">
      <c r="B545" s="129"/>
      <c r="D545" s="130" t="s">
        <v>73</v>
      </c>
      <c r="E545" s="139" t="s">
        <v>568</v>
      </c>
      <c r="F545" s="139" t="s">
        <v>569</v>
      </c>
      <c r="J545" s="140">
        <f>SUM(J546:J557)</f>
        <v>0</v>
      </c>
      <c r="L545" s="129"/>
      <c r="M545" s="133"/>
      <c r="N545" s="134"/>
      <c r="O545" s="134"/>
      <c r="P545" s="135">
        <f>SUM(P546:P557)</f>
        <v>7.7678000000000003</v>
      </c>
      <c r="Q545" s="134"/>
      <c r="R545" s="135">
        <f>SUM(R546:R557)</f>
        <v>8.539999999999999E-3</v>
      </c>
      <c r="S545" s="134"/>
      <c r="T545" s="136">
        <f>SUM(T546:T557)</f>
        <v>0.02</v>
      </c>
      <c r="AR545" s="130" t="s">
        <v>83</v>
      </c>
      <c r="AT545" s="137" t="s">
        <v>73</v>
      </c>
      <c r="AU545" s="137" t="s">
        <v>79</v>
      </c>
      <c r="AY545" s="130" t="s">
        <v>138</v>
      </c>
      <c r="BK545" s="138">
        <f>SUM(BK546:BK557)</f>
        <v>0</v>
      </c>
    </row>
    <row r="546" spans="1:65" s="2" customFormat="1" ht="16.5" customHeight="1" x14ac:dyDescent="0.2">
      <c r="A546" s="30"/>
      <c r="B546" s="141"/>
      <c r="C546" s="142">
        <v>83</v>
      </c>
      <c r="D546" s="142" t="s">
        <v>140</v>
      </c>
      <c r="E546" s="143" t="s">
        <v>570</v>
      </c>
      <c r="F546" s="144" t="s">
        <v>571</v>
      </c>
      <c r="G546" s="145" t="s">
        <v>534</v>
      </c>
      <c r="H546" s="146">
        <v>1</v>
      </c>
      <c r="I546" s="147"/>
      <c r="J546" s="147">
        <f>ROUND(I546*H546,2)</f>
        <v>0</v>
      </c>
      <c r="K546" s="144" t="s">
        <v>1</v>
      </c>
      <c r="L546" s="31"/>
      <c r="M546" s="148" t="s">
        <v>1</v>
      </c>
      <c r="N546" s="149" t="s">
        <v>39</v>
      </c>
      <c r="O546" s="150">
        <v>0.878</v>
      </c>
      <c r="P546" s="150">
        <f>O546*H546</f>
        <v>0.878</v>
      </c>
      <c r="Q546" s="150">
        <v>0</v>
      </c>
      <c r="R546" s="150">
        <f>Q546*H546</f>
        <v>0</v>
      </c>
      <c r="S546" s="150">
        <v>0.02</v>
      </c>
      <c r="T546" s="151">
        <f>S546*H546</f>
        <v>0.02</v>
      </c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R546" s="152" t="s">
        <v>246</v>
      </c>
      <c r="AT546" s="152" t="s">
        <v>140</v>
      </c>
      <c r="AU546" s="152" t="s">
        <v>83</v>
      </c>
      <c r="AY546" s="18" t="s">
        <v>138</v>
      </c>
      <c r="BE546" s="153">
        <f>IF(N546="základní",J546,0)</f>
        <v>0</v>
      </c>
      <c r="BF546" s="153">
        <f>IF(N546="snížená",J546,0)</f>
        <v>0</v>
      </c>
      <c r="BG546" s="153">
        <f>IF(N546="zákl. přenesená",J546,0)</f>
        <v>0</v>
      </c>
      <c r="BH546" s="153">
        <f>IF(N546="sníž. přenesená",J546,0)</f>
        <v>0</v>
      </c>
      <c r="BI546" s="153">
        <f>IF(N546="nulová",J546,0)</f>
        <v>0</v>
      </c>
      <c r="BJ546" s="18" t="s">
        <v>79</v>
      </c>
      <c r="BK546" s="153">
        <f>ROUND(I546*H546,2)</f>
        <v>0</v>
      </c>
      <c r="BL546" s="18" t="s">
        <v>246</v>
      </c>
      <c r="BM546" s="152" t="s">
        <v>572</v>
      </c>
    </row>
    <row r="547" spans="1:65" s="2" customFormat="1" ht="21.75" customHeight="1" x14ac:dyDescent="0.2">
      <c r="A547" s="30"/>
      <c r="B547" s="141"/>
      <c r="C547" s="142">
        <v>84</v>
      </c>
      <c r="D547" s="142" t="s">
        <v>140</v>
      </c>
      <c r="E547" s="143" t="s">
        <v>573</v>
      </c>
      <c r="F547" s="144" t="s">
        <v>574</v>
      </c>
      <c r="G547" s="145" t="s">
        <v>233</v>
      </c>
      <c r="H547" s="146">
        <v>7.8</v>
      </c>
      <c r="I547" s="147"/>
      <c r="J547" s="147">
        <f>ROUND(I547*H547,2)</f>
        <v>0</v>
      </c>
      <c r="K547" s="144" t="s">
        <v>144</v>
      </c>
      <c r="L547" s="31"/>
      <c r="M547" s="148" t="s">
        <v>1</v>
      </c>
      <c r="N547" s="149" t="s">
        <v>39</v>
      </c>
      <c r="O547" s="150">
        <v>0.55600000000000005</v>
      </c>
      <c r="P547" s="150">
        <f>O547*H547</f>
        <v>4.3368000000000002</v>
      </c>
      <c r="Q547" s="150">
        <v>8.4000000000000003E-4</v>
      </c>
      <c r="R547" s="150">
        <f>Q547*H547</f>
        <v>6.5520000000000005E-3</v>
      </c>
      <c r="S547" s="150">
        <v>0</v>
      </c>
      <c r="T547" s="151">
        <f>S547*H547</f>
        <v>0</v>
      </c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R547" s="152" t="s">
        <v>246</v>
      </c>
      <c r="AT547" s="152" t="s">
        <v>140</v>
      </c>
      <c r="AU547" s="152" t="s">
        <v>83</v>
      </c>
      <c r="AY547" s="18" t="s">
        <v>138</v>
      </c>
      <c r="BE547" s="153">
        <f>IF(N547="základní",J547,0)</f>
        <v>0</v>
      </c>
      <c r="BF547" s="153">
        <f>IF(N547="snížená",J547,0)</f>
        <v>0</v>
      </c>
      <c r="BG547" s="153">
        <f>IF(N547="zákl. přenesená",J547,0)</f>
        <v>0</v>
      </c>
      <c r="BH547" s="153">
        <f>IF(N547="sníž. přenesená",J547,0)</f>
        <v>0</v>
      </c>
      <c r="BI547" s="153">
        <f>IF(N547="nulová",J547,0)</f>
        <v>0</v>
      </c>
      <c r="BJ547" s="18" t="s">
        <v>79</v>
      </c>
      <c r="BK547" s="153">
        <f>ROUND(I547*H547,2)</f>
        <v>0</v>
      </c>
      <c r="BL547" s="18" t="s">
        <v>246</v>
      </c>
      <c r="BM547" s="152" t="s">
        <v>575</v>
      </c>
    </row>
    <row r="548" spans="1:65" s="14" customFormat="1" x14ac:dyDescent="0.2">
      <c r="B548" s="161"/>
      <c r="D548" s="155" t="s">
        <v>147</v>
      </c>
      <c r="E548" s="162" t="s">
        <v>1</v>
      </c>
      <c r="F548" s="163" t="s">
        <v>576</v>
      </c>
      <c r="H548" s="164">
        <v>5.4</v>
      </c>
      <c r="L548" s="161"/>
      <c r="M548" s="165"/>
      <c r="N548" s="166"/>
      <c r="O548" s="166"/>
      <c r="P548" s="166"/>
      <c r="Q548" s="166"/>
      <c r="R548" s="166"/>
      <c r="S548" s="166"/>
      <c r="T548" s="167"/>
      <c r="AT548" s="162" t="s">
        <v>147</v>
      </c>
      <c r="AU548" s="162" t="s">
        <v>83</v>
      </c>
      <c r="AV548" s="14" t="s">
        <v>83</v>
      </c>
      <c r="AW548" s="14" t="s">
        <v>30</v>
      </c>
      <c r="AX548" s="14" t="s">
        <v>74</v>
      </c>
      <c r="AY548" s="162" t="s">
        <v>138</v>
      </c>
    </row>
    <row r="549" spans="1:65" s="14" customFormat="1" x14ac:dyDescent="0.2">
      <c r="B549" s="161"/>
      <c r="D549" s="155" t="s">
        <v>147</v>
      </c>
      <c r="E549" s="162" t="s">
        <v>1</v>
      </c>
      <c r="F549" s="163" t="s">
        <v>577</v>
      </c>
      <c r="H549" s="164">
        <v>2.4</v>
      </c>
      <c r="L549" s="161"/>
      <c r="M549" s="165"/>
      <c r="N549" s="166"/>
      <c r="O549" s="166"/>
      <c r="P549" s="166"/>
      <c r="Q549" s="166"/>
      <c r="R549" s="166"/>
      <c r="S549" s="166"/>
      <c r="T549" s="167"/>
      <c r="AT549" s="162" t="s">
        <v>147</v>
      </c>
      <c r="AU549" s="162" t="s">
        <v>83</v>
      </c>
      <c r="AV549" s="14" t="s">
        <v>83</v>
      </c>
      <c r="AW549" s="14" t="s">
        <v>30</v>
      </c>
      <c r="AX549" s="14" t="s">
        <v>74</v>
      </c>
      <c r="AY549" s="162" t="s">
        <v>138</v>
      </c>
    </row>
    <row r="550" spans="1:65" s="15" customFormat="1" x14ac:dyDescent="0.2">
      <c r="B550" s="168"/>
      <c r="D550" s="155" t="s">
        <v>147</v>
      </c>
      <c r="E550" s="169" t="s">
        <v>1</v>
      </c>
      <c r="F550" s="170" t="s">
        <v>153</v>
      </c>
      <c r="H550" s="171">
        <v>7.8</v>
      </c>
      <c r="L550" s="168"/>
      <c r="M550" s="172"/>
      <c r="N550" s="173"/>
      <c r="O550" s="173"/>
      <c r="P550" s="173"/>
      <c r="Q550" s="173"/>
      <c r="R550" s="173"/>
      <c r="S550" s="173"/>
      <c r="T550" s="174"/>
      <c r="AT550" s="169" t="s">
        <v>147</v>
      </c>
      <c r="AU550" s="169" t="s">
        <v>83</v>
      </c>
      <c r="AV550" s="15" t="s">
        <v>145</v>
      </c>
      <c r="AW550" s="15" t="s">
        <v>30</v>
      </c>
      <c r="AX550" s="15" t="s">
        <v>79</v>
      </c>
      <c r="AY550" s="169" t="s">
        <v>138</v>
      </c>
    </row>
    <row r="551" spans="1:65" s="2" customFormat="1" ht="33" customHeight="1" x14ac:dyDescent="0.2">
      <c r="A551" s="30"/>
      <c r="B551" s="141"/>
      <c r="C551" s="142">
        <v>85</v>
      </c>
      <c r="D551" s="142" t="s">
        <v>140</v>
      </c>
      <c r="E551" s="143" t="s">
        <v>578</v>
      </c>
      <c r="F551" s="144" t="s">
        <v>579</v>
      </c>
      <c r="G551" s="145" t="s">
        <v>233</v>
      </c>
      <c r="H551" s="146">
        <v>7.8</v>
      </c>
      <c r="I551" s="147"/>
      <c r="J551" s="147">
        <f>ROUND(I551*H551,2)</f>
        <v>0</v>
      </c>
      <c r="K551" s="144" t="s">
        <v>144</v>
      </c>
      <c r="L551" s="31"/>
      <c r="M551" s="148" t="s">
        <v>1</v>
      </c>
      <c r="N551" s="149" t="s">
        <v>39</v>
      </c>
      <c r="O551" s="150">
        <v>0.10299999999999999</v>
      </c>
      <c r="P551" s="150">
        <f>O551*H551</f>
        <v>0.80339999999999989</v>
      </c>
      <c r="Q551" s="150">
        <v>5.0000000000000002E-5</v>
      </c>
      <c r="R551" s="150">
        <f>Q551*H551</f>
        <v>3.8999999999999999E-4</v>
      </c>
      <c r="S551" s="150">
        <v>0</v>
      </c>
      <c r="T551" s="151">
        <f>S551*H551</f>
        <v>0</v>
      </c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R551" s="152" t="s">
        <v>246</v>
      </c>
      <c r="AT551" s="152" t="s">
        <v>140</v>
      </c>
      <c r="AU551" s="152" t="s">
        <v>83</v>
      </c>
      <c r="AY551" s="18" t="s">
        <v>138</v>
      </c>
      <c r="BE551" s="153">
        <f>IF(N551="základní",J551,0)</f>
        <v>0</v>
      </c>
      <c r="BF551" s="153">
        <f>IF(N551="snížená",J551,0)</f>
        <v>0</v>
      </c>
      <c r="BG551" s="153">
        <f>IF(N551="zákl. přenesená",J551,0)</f>
        <v>0</v>
      </c>
      <c r="BH551" s="153">
        <f>IF(N551="sníž. přenesená",J551,0)</f>
        <v>0</v>
      </c>
      <c r="BI551" s="153">
        <f>IF(N551="nulová",J551,0)</f>
        <v>0</v>
      </c>
      <c r="BJ551" s="18" t="s">
        <v>79</v>
      </c>
      <c r="BK551" s="153">
        <f>ROUND(I551*H551,2)</f>
        <v>0</v>
      </c>
      <c r="BL551" s="18" t="s">
        <v>246</v>
      </c>
      <c r="BM551" s="152" t="s">
        <v>580</v>
      </c>
    </row>
    <row r="552" spans="1:65" s="2" customFormat="1" ht="16.5" customHeight="1" x14ac:dyDescent="0.2">
      <c r="A552" s="30"/>
      <c r="B552" s="141"/>
      <c r="C552" s="142">
        <v>86</v>
      </c>
      <c r="D552" s="142" t="s">
        <v>140</v>
      </c>
      <c r="E552" s="143" t="s">
        <v>581</v>
      </c>
      <c r="F552" s="144" t="s">
        <v>582</v>
      </c>
      <c r="G552" s="145" t="s">
        <v>262</v>
      </c>
      <c r="H552" s="146">
        <v>2</v>
      </c>
      <c r="I552" s="147"/>
      <c r="J552" s="147">
        <f>ROUND(I552*H552,2)</f>
        <v>0</v>
      </c>
      <c r="K552" s="144" t="s">
        <v>144</v>
      </c>
      <c r="L552" s="31"/>
      <c r="M552" s="148" t="s">
        <v>1</v>
      </c>
      <c r="N552" s="149" t="s">
        <v>39</v>
      </c>
      <c r="O552" s="150">
        <v>0.23</v>
      </c>
      <c r="P552" s="150">
        <f>O552*H552</f>
        <v>0.46</v>
      </c>
      <c r="Q552" s="150">
        <v>1.2999999999999999E-4</v>
      </c>
      <c r="R552" s="150">
        <f>Q552*H552</f>
        <v>2.5999999999999998E-4</v>
      </c>
      <c r="S552" s="150">
        <v>0</v>
      </c>
      <c r="T552" s="151">
        <f>S552*H552</f>
        <v>0</v>
      </c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R552" s="152" t="s">
        <v>246</v>
      </c>
      <c r="AT552" s="152" t="s">
        <v>140</v>
      </c>
      <c r="AU552" s="152" t="s">
        <v>83</v>
      </c>
      <c r="AY552" s="18" t="s">
        <v>138</v>
      </c>
      <c r="BE552" s="153">
        <f>IF(N552="základní",J552,0)</f>
        <v>0</v>
      </c>
      <c r="BF552" s="153">
        <f>IF(N552="snížená",J552,0)</f>
        <v>0</v>
      </c>
      <c r="BG552" s="153">
        <f>IF(N552="zákl. přenesená",J552,0)</f>
        <v>0</v>
      </c>
      <c r="BH552" s="153">
        <f>IF(N552="sníž. přenesená",J552,0)</f>
        <v>0</v>
      </c>
      <c r="BI552" s="153">
        <f>IF(N552="nulová",J552,0)</f>
        <v>0</v>
      </c>
      <c r="BJ552" s="18" t="s">
        <v>79</v>
      </c>
      <c r="BK552" s="153">
        <f>ROUND(I552*H552,2)</f>
        <v>0</v>
      </c>
      <c r="BL552" s="18" t="s">
        <v>246</v>
      </c>
      <c r="BM552" s="152" t="s">
        <v>583</v>
      </c>
    </row>
    <row r="553" spans="1:65" s="2" customFormat="1" ht="16.5" customHeight="1" x14ac:dyDescent="0.2">
      <c r="A553" s="30"/>
      <c r="B553" s="141"/>
      <c r="C553" s="142">
        <v>87</v>
      </c>
      <c r="D553" s="142" t="s">
        <v>140</v>
      </c>
      <c r="E553" s="143" t="s">
        <v>584</v>
      </c>
      <c r="F553" s="144" t="s">
        <v>585</v>
      </c>
      <c r="G553" s="145" t="s">
        <v>262</v>
      </c>
      <c r="H553" s="146">
        <v>2</v>
      </c>
      <c r="I553" s="147"/>
      <c r="J553" s="147">
        <f>ROUND(I553*H553,2)</f>
        <v>0</v>
      </c>
      <c r="K553" s="144" t="s">
        <v>144</v>
      </c>
      <c r="L553" s="31"/>
      <c r="M553" s="148" t="s">
        <v>1</v>
      </c>
      <c r="N553" s="149" t="s">
        <v>39</v>
      </c>
      <c r="O553" s="150">
        <v>0.16500000000000001</v>
      </c>
      <c r="P553" s="150">
        <f>O553*H553</f>
        <v>0.33</v>
      </c>
      <c r="Q553" s="150">
        <v>3.5E-4</v>
      </c>
      <c r="R553" s="150">
        <f>Q553*H553</f>
        <v>6.9999999999999999E-4</v>
      </c>
      <c r="S553" s="150">
        <v>0</v>
      </c>
      <c r="T553" s="151">
        <f>S553*H553</f>
        <v>0</v>
      </c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R553" s="152" t="s">
        <v>246</v>
      </c>
      <c r="AT553" s="152" t="s">
        <v>140</v>
      </c>
      <c r="AU553" s="152" t="s">
        <v>83</v>
      </c>
      <c r="AY553" s="18" t="s">
        <v>138</v>
      </c>
      <c r="BE553" s="153">
        <f>IF(N553="základní",J553,0)</f>
        <v>0</v>
      </c>
      <c r="BF553" s="153">
        <f>IF(N553="snížená",J553,0)</f>
        <v>0</v>
      </c>
      <c r="BG553" s="153">
        <f>IF(N553="zákl. přenesená",J553,0)</f>
        <v>0</v>
      </c>
      <c r="BH553" s="153">
        <f>IF(N553="sníž. přenesená",J553,0)</f>
        <v>0</v>
      </c>
      <c r="BI553" s="153">
        <f>IF(N553="nulová",J553,0)</f>
        <v>0</v>
      </c>
      <c r="BJ553" s="18" t="s">
        <v>79</v>
      </c>
      <c r="BK553" s="153">
        <f>ROUND(I553*H553,2)</f>
        <v>0</v>
      </c>
      <c r="BL553" s="18" t="s">
        <v>246</v>
      </c>
      <c r="BM553" s="152" t="s">
        <v>586</v>
      </c>
    </row>
    <row r="554" spans="1:65" s="2" customFormat="1" ht="21.75" customHeight="1" x14ac:dyDescent="0.2">
      <c r="A554" s="30"/>
      <c r="B554" s="141"/>
      <c r="C554" s="142">
        <v>88</v>
      </c>
      <c r="D554" s="142" t="s">
        <v>140</v>
      </c>
      <c r="E554" s="143" t="s">
        <v>587</v>
      </c>
      <c r="F554" s="144" t="s">
        <v>588</v>
      </c>
      <c r="G554" s="145" t="s">
        <v>262</v>
      </c>
      <c r="H554" s="146">
        <v>2</v>
      </c>
      <c r="I554" s="147"/>
      <c r="J554" s="147">
        <f>ROUND(I554*H554,2)</f>
        <v>0</v>
      </c>
      <c r="K554" s="144" t="s">
        <v>144</v>
      </c>
      <c r="L554" s="31"/>
      <c r="M554" s="148" t="s">
        <v>1</v>
      </c>
      <c r="N554" s="149" t="s">
        <v>39</v>
      </c>
      <c r="O554" s="150">
        <v>0.16</v>
      </c>
      <c r="P554" s="150">
        <f>O554*H554</f>
        <v>0.32</v>
      </c>
      <c r="Q554" s="150">
        <v>2.7999999999999998E-4</v>
      </c>
      <c r="R554" s="150">
        <f>Q554*H554</f>
        <v>5.5999999999999995E-4</v>
      </c>
      <c r="S554" s="150">
        <v>0</v>
      </c>
      <c r="T554" s="151">
        <f>S554*H554</f>
        <v>0</v>
      </c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R554" s="152" t="s">
        <v>246</v>
      </c>
      <c r="AT554" s="152" t="s">
        <v>140</v>
      </c>
      <c r="AU554" s="152" t="s">
        <v>83</v>
      </c>
      <c r="AY554" s="18" t="s">
        <v>138</v>
      </c>
      <c r="BE554" s="153">
        <f>IF(N554="základní",J554,0)</f>
        <v>0</v>
      </c>
      <c r="BF554" s="153">
        <f>IF(N554="snížená",J554,0)</f>
        <v>0</v>
      </c>
      <c r="BG554" s="153">
        <f>IF(N554="zákl. přenesená",J554,0)</f>
        <v>0</v>
      </c>
      <c r="BH554" s="153">
        <f>IF(N554="sníž. přenesená",J554,0)</f>
        <v>0</v>
      </c>
      <c r="BI554" s="153">
        <f>IF(N554="nulová",J554,0)</f>
        <v>0</v>
      </c>
      <c r="BJ554" s="18" t="s">
        <v>79</v>
      </c>
      <c r="BK554" s="153">
        <f>ROUND(I554*H554,2)</f>
        <v>0</v>
      </c>
      <c r="BL554" s="18" t="s">
        <v>246</v>
      </c>
      <c r="BM554" s="152" t="s">
        <v>589</v>
      </c>
    </row>
    <row r="555" spans="1:65" s="2" customFormat="1" ht="16.5" customHeight="1" x14ac:dyDescent="0.2">
      <c r="A555" s="30"/>
      <c r="B555" s="141"/>
      <c r="C555" s="142">
        <v>89</v>
      </c>
      <c r="D555" s="142" t="s">
        <v>140</v>
      </c>
      <c r="E555" s="143" t="s">
        <v>590</v>
      </c>
      <c r="F555" s="144" t="s">
        <v>591</v>
      </c>
      <c r="G555" s="145" t="s">
        <v>233</v>
      </c>
      <c r="H555" s="146">
        <v>7.8</v>
      </c>
      <c r="I555" s="147"/>
      <c r="J555" s="147">
        <f>ROUND(I555*H555,2)</f>
        <v>0</v>
      </c>
      <c r="K555" s="144" t="s">
        <v>144</v>
      </c>
      <c r="L555" s="31"/>
      <c r="M555" s="148" t="s">
        <v>1</v>
      </c>
      <c r="N555" s="149" t="s">
        <v>39</v>
      </c>
      <c r="O555" s="150">
        <v>8.2000000000000003E-2</v>
      </c>
      <c r="P555" s="150">
        <f>O555*H555</f>
        <v>0.63960000000000006</v>
      </c>
      <c r="Q555" s="150">
        <v>1.0000000000000001E-5</v>
      </c>
      <c r="R555" s="150">
        <f>Q555*H555</f>
        <v>7.7999999999999999E-5</v>
      </c>
      <c r="S555" s="150">
        <v>0</v>
      </c>
      <c r="T555" s="151">
        <f>S555*H555</f>
        <v>0</v>
      </c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R555" s="152" t="s">
        <v>246</v>
      </c>
      <c r="AT555" s="152" t="s">
        <v>140</v>
      </c>
      <c r="AU555" s="152" t="s">
        <v>83</v>
      </c>
      <c r="AY555" s="18" t="s">
        <v>138</v>
      </c>
      <c r="BE555" s="153">
        <f>IF(N555="základní",J555,0)</f>
        <v>0</v>
      </c>
      <c r="BF555" s="153">
        <f>IF(N555="snížená",J555,0)</f>
        <v>0</v>
      </c>
      <c r="BG555" s="153">
        <f>IF(N555="zákl. přenesená",J555,0)</f>
        <v>0</v>
      </c>
      <c r="BH555" s="153">
        <f>IF(N555="sníž. přenesená",J555,0)</f>
        <v>0</v>
      </c>
      <c r="BI555" s="153">
        <f>IF(N555="nulová",J555,0)</f>
        <v>0</v>
      </c>
      <c r="BJ555" s="18" t="s">
        <v>79</v>
      </c>
      <c r="BK555" s="153">
        <f>ROUND(I555*H555,2)</f>
        <v>0</v>
      </c>
      <c r="BL555" s="18" t="s">
        <v>246</v>
      </c>
      <c r="BM555" s="152" t="s">
        <v>592</v>
      </c>
    </row>
    <row r="556" spans="1:65" s="2" customFormat="1" ht="58.5" x14ac:dyDescent="0.2">
      <c r="A556" s="30"/>
      <c r="B556" s="31"/>
      <c r="C556" s="30"/>
      <c r="D556" s="155" t="s">
        <v>157</v>
      </c>
      <c r="E556" s="30"/>
      <c r="F556" s="175" t="s">
        <v>593</v>
      </c>
      <c r="G556" s="30"/>
      <c r="H556" s="30"/>
      <c r="I556" s="30"/>
      <c r="J556" s="30"/>
      <c r="K556" s="30"/>
      <c r="L556" s="31"/>
      <c r="M556" s="176"/>
      <c r="N556" s="177"/>
      <c r="O556" s="56"/>
      <c r="P556" s="56"/>
      <c r="Q556" s="56"/>
      <c r="R556" s="56"/>
      <c r="S556" s="56"/>
      <c r="T556" s="57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T556" s="18" t="s">
        <v>157</v>
      </c>
      <c r="AU556" s="18" t="s">
        <v>83</v>
      </c>
    </row>
    <row r="557" spans="1:65" s="2" customFormat="1" ht="21.75" customHeight="1" x14ac:dyDescent="0.2">
      <c r="A557" s="30"/>
      <c r="B557" s="141"/>
      <c r="C557" s="142">
        <v>90</v>
      </c>
      <c r="D557" s="142" t="s">
        <v>140</v>
      </c>
      <c r="E557" s="143" t="s">
        <v>594</v>
      </c>
      <c r="F557" s="144" t="s">
        <v>595</v>
      </c>
      <c r="G557" s="145" t="s">
        <v>528</v>
      </c>
      <c r="H557" s="146">
        <v>58.872999999999998</v>
      </c>
      <c r="I557" s="147"/>
      <c r="J557" s="147">
        <f>ROUND(I557*H557,2)</f>
        <v>0</v>
      </c>
      <c r="K557" s="144" t="s">
        <v>144</v>
      </c>
      <c r="L557" s="31"/>
      <c r="M557" s="148" t="s">
        <v>1</v>
      </c>
      <c r="N557" s="149" t="s">
        <v>39</v>
      </c>
      <c r="O557" s="150">
        <v>0</v>
      </c>
      <c r="P557" s="150">
        <f>O557*H557</f>
        <v>0</v>
      </c>
      <c r="Q557" s="150">
        <v>0</v>
      </c>
      <c r="R557" s="150">
        <f>Q557*H557</f>
        <v>0</v>
      </c>
      <c r="S557" s="150">
        <v>0</v>
      </c>
      <c r="T557" s="151">
        <f>S557*H557</f>
        <v>0</v>
      </c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R557" s="152" t="s">
        <v>246</v>
      </c>
      <c r="AT557" s="152" t="s">
        <v>140</v>
      </c>
      <c r="AU557" s="152" t="s">
        <v>83</v>
      </c>
      <c r="AY557" s="18" t="s">
        <v>138</v>
      </c>
      <c r="BE557" s="153">
        <f>IF(N557="základní",J557,0)</f>
        <v>0</v>
      </c>
      <c r="BF557" s="153">
        <f>IF(N557="snížená",J557,0)</f>
        <v>0</v>
      </c>
      <c r="BG557" s="153">
        <f>IF(N557="zákl. přenesená",J557,0)</f>
        <v>0</v>
      </c>
      <c r="BH557" s="153">
        <f>IF(N557="sníž. přenesená",J557,0)</f>
        <v>0</v>
      </c>
      <c r="BI557" s="153">
        <f>IF(N557="nulová",J557,0)</f>
        <v>0</v>
      </c>
      <c r="BJ557" s="18" t="s">
        <v>79</v>
      </c>
      <c r="BK557" s="153">
        <f>ROUND(I557*H557,2)</f>
        <v>0</v>
      </c>
      <c r="BL557" s="18" t="s">
        <v>246</v>
      </c>
      <c r="BM557" s="152" t="s">
        <v>596</v>
      </c>
    </row>
    <row r="558" spans="1:65" s="12" customFormat="1" ht="22.9" customHeight="1" x14ac:dyDescent="0.2">
      <c r="B558" s="129"/>
      <c r="D558" s="130" t="s">
        <v>73</v>
      </c>
      <c r="E558" s="139" t="s">
        <v>597</v>
      </c>
      <c r="F558" s="139" t="s">
        <v>598</v>
      </c>
      <c r="J558" s="140">
        <f>SUM(J559:J565)</f>
        <v>0</v>
      </c>
      <c r="L558" s="129"/>
      <c r="M558" s="133"/>
      <c r="N558" s="134"/>
      <c r="O558" s="134"/>
      <c r="P558" s="135">
        <f>SUM(P559:P565)</f>
        <v>10.867699999999999</v>
      </c>
      <c r="Q558" s="134"/>
      <c r="R558" s="135">
        <f>SUM(R559:R565)</f>
        <v>5.1940000000000007E-2</v>
      </c>
      <c r="S558" s="134"/>
      <c r="T558" s="136">
        <f>SUM(T559:T565)</f>
        <v>0</v>
      </c>
      <c r="AR558" s="130" t="s">
        <v>83</v>
      </c>
      <c r="AT558" s="137" t="s">
        <v>73</v>
      </c>
      <c r="AU558" s="137" t="s">
        <v>79</v>
      </c>
      <c r="AY558" s="130" t="s">
        <v>138</v>
      </c>
      <c r="BK558" s="138">
        <f>SUM(BK559:BK565)</f>
        <v>0</v>
      </c>
    </row>
    <row r="559" spans="1:65" s="2" customFormat="1" ht="21.75" customHeight="1" x14ac:dyDescent="0.2">
      <c r="A559" s="30"/>
      <c r="B559" s="141"/>
      <c r="C559" s="142">
        <v>91</v>
      </c>
      <c r="D559" s="142" t="s">
        <v>140</v>
      </c>
      <c r="E559" s="143" t="s">
        <v>599</v>
      </c>
      <c r="F559" s="144" t="s">
        <v>600</v>
      </c>
      <c r="G559" s="145" t="s">
        <v>233</v>
      </c>
      <c r="H559" s="146">
        <v>21.1</v>
      </c>
      <c r="I559" s="147"/>
      <c r="J559" s="147">
        <f>ROUND(I559*H559,2)</f>
        <v>0</v>
      </c>
      <c r="K559" s="144" t="s">
        <v>1</v>
      </c>
      <c r="L559" s="31"/>
      <c r="M559" s="148" t="s">
        <v>1</v>
      </c>
      <c r="N559" s="149" t="s">
        <v>39</v>
      </c>
      <c r="O559" s="150">
        <v>0.36699999999999999</v>
      </c>
      <c r="P559" s="150">
        <f>O559*H559</f>
        <v>7.7437000000000005</v>
      </c>
      <c r="Q559" s="150">
        <v>2.2000000000000001E-3</v>
      </c>
      <c r="R559" s="150">
        <f>Q559*H559</f>
        <v>4.6420000000000003E-2</v>
      </c>
      <c r="S559" s="150">
        <v>0</v>
      </c>
      <c r="T559" s="151">
        <f>S559*H559</f>
        <v>0</v>
      </c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R559" s="152" t="s">
        <v>246</v>
      </c>
      <c r="AT559" s="152" t="s">
        <v>140</v>
      </c>
      <c r="AU559" s="152" t="s">
        <v>83</v>
      </c>
      <c r="AY559" s="18" t="s">
        <v>138</v>
      </c>
      <c r="BE559" s="153">
        <f>IF(N559="základní",J559,0)</f>
        <v>0</v>
      </c>
      <c r="BF559" s="153">
        <f>IF(N559="snížená",J559,0)</f>
        <v>0</v>
      </c>
      <c r="BG559" s="153">
        <f>IF(N559="zákl. přenesená",J559,0)</f>
        <v>0</v>
      </c>
      <c r="BH559" s="153">
        <f>IF(N559="sníž. přenesená",J559,0)</f>
        <v>0</v>
      </c>
      <c r="BI559" s="153">
        <f>IF(N559="nulová",J559,0)</f>
        <v>0</v>
      </c>
      <c r="BJ559" s="18" t="s">
        <v>79</v>
      </c>
      <c r="BK559" s="153">
        <f>ROUND(I559*H559,2)</f>
        <v>0</v>
      </c>
      <c r="BL559" s="18" t="s">
        <v>246</v>
      </c>
      <c r="BM559" s="152" t="s">
        <v>601</v>
      </c>
    </row>
    <row r="560" spans="1:65" s="14" customFormat="1" x14ac:dyDescent="0.2">
      <c r="B560" s="161"/>
      <c r="D560" s="155" t="s">
        <v>147</v>
      </c>
      <c r="E560" s="162" t="s">
        <v>1</v>
      </c>
      <c r="F560" s="163" t="s">
        <v>602</v>
      </c>
      <c r="H560" s="164">
        <v>21.1</v>
      </c>
      <c r="L560" s="161"/>
      <c r="M560" s="165"/>
      <c r="N560" s="166"/>
      <c r="O560" s="166"/>
      <c r="P560" s="166"/>
      <c r="Q560" s="166"/>
      <c r="R560" s="166"/>
      <c r="S560" s="166"/>
      <c r="T560" s="167"/>
      <c r="AT560" s="162" t="s">
        <v>147</v>
      </c>
      <c r="AU560" s="162" t="s">
        <v>83</v>
      </c>
      <c r="AV560" s="14" t="s">
        <v>83</v>
      </c>
      <c r="AW560" s="14" t="s">
        <v>30</v>
      </c>
      <c r="AX560" s="14" t="s">
        <v>74</v>
      </c>
      <c r="AY560" s="162" t="s">
        <v>138</v>
      </c>
    </row>
    <row r="561" spans="1:65" s="15" customFormat="1" x14ac:dyDescent="0.2">
      <c r="B561" s="168"/>
      <c r="D561" s="155" t="s">
        <v>147</v>
      </c>
      <c r="E561" s="169" t="s">
        <v>1</v>
      </c>
      <c r="F561" s="170" t="s">
        <v>153</v>
      </c>
      <c r="H561" s="171">
        <v>21.1</v>
      </c>
      <c r="L561" s="168"/>
      <c r="M561" s="172"/>
      <c r="N561" s="173"/>
      <c r="O561" s="173"/>
      <c r="P561" s="173"/>
      <c r="Q561" s="173"/>
      <c r="R561" s="173"/>
      <c r="S561" s="173"/>
      <c r="T561" s="174"/>
      <c r="AT561" s="169" t="s">
        <v>147</v>
      </c>
      <c r="AU561" s="169" t="s">
        <v>83</v>
      </c>
      <c r="AV561" s="15" t="s">
        <v>145</v>
      </c>
      <c r="AW561" s="15" t="s">
        <v>30</v>
      </c>
      <c r="AX561" s="15" t="s">
        <v>79</v>
      </c>
      <c r="AY561" s="169" t="s">
        <v>138</v>
      </c>
    </row>
    <row r="562" spans="1:65" s="2" customFormat="1" ht="16.5" customHeight="1" x14ac:dyDescent="0.2">
      <c r="A562" s="30"/>
      <c r="B562" s="141"/>
      <c r="C562" s="142">
        <v>92</v>
      </c>
      <c r="D562" s="142" t="s">
        <v>140</v>
      </c>
      <c r="E562" s="143" t="s">
        <v>603</v>
      </c>
      <c r="F562" s="144" t="s">
        <v>604</v>
      </c>
      <c r="G562" s="145" t="s">
        <v>534</v>
      </c>
      <c r="H562" s="146">
        <v>1</v>
      </c>
      <c r="I562" s="147"/>
      <c r="J562" s="147">
        <f>ROUND(I562*H562,2)</f>
        <v>0</v>
      </c>
      <c r="K562" s="144" t="s">
        <v>1</v>
      </c>
      <c r="L562" s="31"/>
      <c r="M562" s="148" t="s">
        <v>1</v>
      </c>
      <c r="N562" s="149" t="s">
        <v>39</v>
      </c>
      <c r="O562" s="150">
        <v>1.78</v>
      </c>
      <c r="P562" s="150">
        <f>O562*H562</f>
        <v>1.78</v>
      </c>
      <c r="Q562" s="150">
        <v>3.3800000000000002E-3</v>
      </c>
      <c r="R562" s="150">
        <f>Q562*H562</f>
        <v>3.3800000000000002E-3</v>
      </c>
      <c r="S562" s="150">
        <v>0</v>
      </c>
      <c r="T562" s="151">
        <f>S562*H562</f>
        <v>0</v>
      </c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R562" s="152" t="s">
        <v>246</v>
      </c>
      <c r="AT562" s="152" t="s">
        <v>140</v>
      </c>
      <c r="AU562" s="152" t="s">
        <v>83</v>
      </c>
      <c r="AY562" s="18" t="s">
        <v>138</v>
      </c>
      <c r="BE562" s="153">
        <f>IF(N562="základní",J562,0)</f>
        <v>0</v>
      </c>
      <c r="BF562" s="153">
        <f>IF(N562="snížená",J562,0)</f>
        <v>0</v>
      </c>
      <c r="BG562" s="153">
        <f>IF(N562="zákl. přenesená",J562,0)</f>
        <v>0</v>
      </c>
      <c r="BH562" s="153">
        <f>IF(N562="sníž. přenesená",J562,0)</f>
        <v>0</v>
      </c>
      <c r="BI562" s="153">
        <f>IF(N562="nulová",J562,0)</f>
        <v>0</v>
      </c>
      <c r="BJ562" s="18" t="s">
        <v>79</v>
      </c>
      <c r="BK562" s="153">
        <f>ROUND(I562*H562,2)</f>
        <v>0</v>
      </c>
      <c r="BL562" s="18" t="s">
        <v>246</v>
      </c>
      <c r="BM562" s="152" t="s">
        <v>605</v>
      </c>
    </row>
    <row r="563" spans="1:65" s="2" customFormat="1" ht="21.75" customHeight="1" x14ac:dyDescent="0.2">
      <c r="A563" s="30"/>
      <c r="B563" s="141"/>
      <c r="C563" s="142">
        <v>93</v>
      </c>
      <c r="D563" s="142" t="s">
        <v>140</v>
      </c>
      <c r="E563" s="143" t="s">
        <v>606</v>
      </c>
      <c r="F563" s="144" t="s">
        <v>607</v>
      </c>
      <c r="G563" s="145" t="s">
        <v>262</v>
      </c>
      <c r="H563" s="146">
        <v>4</v>
      </c>
      <c r="I563" s="147"/>
      <c r="J563" s="147">
        <f>ROUND(I563*H563,2)</f>
        <v>0</v>
      </c>
      <c r="K563" s="144" t="s">
        <v>144</v>
      </c>
      <c r="L563" s="31"/>
      <c r="M563" s="148" t="s">
        <v>1</v>
      </c>
      <c r="N563" s="149" t="s">
        <v>39</v>
      </c>
      <c r="O563" s="150">
        <v>0.16600000000000001</v>
      </c>
      <c r="P563" s="150">
        <f>O563*H563</f>
        <v>0.66400000000000003</v>
      </c>
      <c r="Q563" s="150">
        <v>4.4999999999999999E-4</v>
      </c>
      <c r="R563" s="150">
        <f>Q563*H563</f>
        <v>1.8E-3</v>
      </c>
      <c r="S563" s="150">
        <v>0</v>
      </c>
      <c r="T563" s="151">
        <f>S563*H563</f>
        <v>0</v>
      </c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R563" s="152" t="s">
        <v>246</v>
      </c>
      <c r="AT563" s="152" t="s">
        <v>140</v>
      </c>
      <c r="AU563" s="152" t="s">
        <v>83</v>
      </c>
      <c r="AY563" s="18" t="s">
        <v>138</v>
      </c>
      <c r="BE563" s="153">
        <f>IF(N563="základní",J563,0)</f>
        <v>0</v>
      </c>
      <c r="BF563" s="153">
        <f>IF(N563="snížená",J563,0)</f>
        <v>0</v>
      </c>
      <c r="BG563" s="153">
        <f>IF(N563="zákl. přenesená",J563,0)</f>
        <v>0</v>
      </c>
      <c r="BH563" s="153">
        <f>IF(N563="sníž. přenesená",J563,0)</f>
        <v>0</v>
      </c>
      <c r="BI563" s="153">
        <f>IF(N563="nulová",J563,0)</f>
        <v>0</v>
      </c>
      <c r="BJ563" s="18" t="s">
        <v>79</v>
      </c>
      <c r="BK563" s="153">
        <f>ROUND(I563*H563,2)</f>
        <v>0</v>
      </c>
      <c r="BL563" s="18" t="s">
        <v>246</v>
      </c>
      <c r="BM563" s="152" t="s">
        <v>608</v>
      </c>
    </row>
    <row r="564" spans="1:65" s="2" customFormat="1" ht="16.5" customHeight="1" x14ac:dyDescent="0.2">
      <c r="A564" s="30"/>
      <c r="B564" s="141"/>
      <c r="C564" s="142">
        <v>94</v>
      </c>
      <c r="D564" s="142" t="s">
        <v>140</v>
      </c>
      <c r="E564" s="143" t="s">
        <v>609</v>
      </c>
      <c r="F564" s="144" t="s">
        <v>610</v>
      </c>
      <c r="G564" s="145" t="s">
        <v>534</v>
      </c>
      <c r="H564" s="146">
        <v>2</v>
      </c>
      <c r="I564" s="147"/>
      <c r="J564" s="147">
        <f>ROUND(I564*H564,2)</f>
        <v>0</v>
      </c>
      <c r="K564" s="144" t="s">
        <v>144</v>
      </c>
      <c r="L564" s="31"/>
      <c r="M564" s="148" t="s">
        <v>1</v>
      </c>
      <c r="N564" s="149" t="s">
        <v>39</v>
      </c>
      <c r="O564" s="150">
        <v>0.34</v>
      </c>
      <c r="P564" s="150">
        <f>O564*H564</f>
        <v>0.68</v>
      </c>
      <c r="Q564" s="150">
        <v>1.7000000000000001E-4</v>
      </c>
      <c r="R564" s="150">
        <f>Q564*H564</f>
        <v>3.4000000000000002E-4</v>
      </c>
      <c r="S564" s="150">
        <v>0</v>
      </c>
      <c r="T564" s="151">
        <f>S564*H564</f>
        <v>0</v>
      </c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R564" s="152" t="s">
        <v>246</v>
      </c>
      <c r="AT564" s="152" t="s">
        <v>140</v>
      </c>
      <c r="AU564" s="152" t="s">
        <v>83</v>
      </c>
      <c r="AY564" s="18" t="s">
        <v>138</v>
      </c>
      <c r="BE564" s="153">
        <f>IF(N564="základní",J564,0)</f>
        <v>0</v>
      </c>
      <c r="BF564" s="153">
        <f>IF(N564="snížená",J564,0)</f>
        <v>0</v>
      </c>
      <c r="BG564" s="153">
        <f>IF(N564="zákl. přenesená",J564,0)</f>
        <v>0</v>
      </c>
      <c r="BH564" s="153">
        <f>IF(N564="sníž. přenesená",J564,0)</f>
        <v>0</v>
      </c>
      <c r="BI564" s="153">
        <f>IF(N564="nulová",J564,0)</f>
        <v>0</v>
      </c>
      <c r="BJ564" s="18" t="s">
        <v>79</v>
      </c>
      <c r="BK564" s="153">
        <f>ROUND(I564*H564,2)</f>
        <v>0</v>
      </c>
      <c r="BL564" s="18" t="s">
        <v>246</v>
      </c>
      <c r="BM564" s="152" t="s">
        <v>611</v>
      </c>
    </row>
    <row r="565" spans="1:65" s="2" customFormat="1" ht="21.75" customHeight="1" x14ac:dyDescent="0.2">
      <c r="A565" s="30"/>
      <c r="B565" s="141"/>
      <c r="C565" s="142">
        <v>95</v>
      </c>
      <c r="D565" s="142" t="s">
        <v>140</v>
      </c>
      <c r="E565" s="143" t="s">
        <v>612</v>
      </c>
      <c r="F565" s="144" t="s">
        <v>613</v>
      </c>
      <c r="G565" s="145" t="s">
        <v>528</v>
      </c>
      <c r="H565" s="146">
        <v>147.20099999999999</v>
      </c>
      <c r="I565" s="147"/>
      <c r="J565" s="147">
        <f>ROUND(I565*H565,2)</f>
        <v>0</v>
      </c>
      <c r="K565" s="144" t="s">
        <v>144</v>
      </c>
      <c r="L565" s="31"/>
      <c r="M565" s="148" t="s">
        <v>1</v>
      </c>
      <c r="N565" s="149" t="s">
        <v>39</v>
      </c>
      <c r="O565" s="150">
        <v>0</v>
      </c>
      <c r="P565" s="150">
        <f>O565*H565</f>
        <v>0</v>
      </c>
      <c r="Q565" s="150">
        <v>0</v>
      </c>
      <c r="R565" s="150">
        <f>Q565*H565</f>
        <v>0</v>
      </c>
      <c r="S565" s="150">
        <v>0</v>
      </c>
      <c r="T565" s="151">
        <f>S565*H565</f>
        <v>0</v>
      </c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R565" s="152" t="s">
        <v>246</v>
      </c>
      <c r="AT565" s="152" t="s">
        <v>140</v>
      </c>
      <c r="AU565" s="152" t="s">
        <v>83</v>
      </c>
      <c r="AY565" s="18" t="s">
        <v>138</v>
      </c>
      <c r="BE565" s="153">
        <f>IF(N565="základní",J565,0)</f>
        <v>0</v>
      </c>
      <c r="BF565" s="153">
        <f>IF(N565="snížená",J565,0)</f>
        <v>0</v>
      </c>
      <c r="BG565" s="153">
        <f>IF(N565="zákl. přenesená",J565,0)</f>
        <v>0</v>
      </c>
      <c r="BH565" s="153">
        <f>IF(N565="sníž. přenesená",J565,0)</f>
        <v>0</v>
      </c>
      <c r="BI565" s="153">
        <f>IF(N565="nulová",J565,0)</f>
        <v>0</v>
      </c>
      <c r="BJ565" s="18" t="s">
        <v>79</v>
      </c>
      <c r="BK565" s="153">
        <f>ROUND(I565*H565,2)</f>
        <v>0</v>
      </c>
      <c r="BL565" s="18" t="s">
        <v>246</v>
      </c>
      <c r="BM565" s="152" t="s">
        <v>614</v>
      </c>
    </row>
    <row r="566" spans="1:65" s="12" customFormat="1" ht="22.9" customHeight="1" x14ac:dyDescent="0.2">
      <c r="B566" s="129"/>
      <c r="D566" s="130" t="s">
        <v>73</v>
      </c>
      <c r="E566" s="139" t="s">
        <v>615</v>
      </c>
      <c r="F566" s="139" t="s">
        <v>616</v>
      </c>
      <c r="J566" s="140">
        <f>SUM(J567:J574)</f>
        <v>0</v>
      </c>
      <c r="L566" s="129"/>
      <c r="M566" s="133"/>
      <c r="N566" s="134"/>
      <c r="O566" s="134"/>
      <c r="P566" s="135">
        <f>SUM(P567:P574)</f>
        <v>5.1080000000000005</v>
      </c>
      <c r="Q566" s="134"/>
      <c r="R566" s="135">
        <f>SUM(R567:R574)</f>
        <v>6.7959999999999993E-2</v>
      </c>
      <c r="S566" s="134"/>
      <c r="T566" s="136">
        <f>SUM(T567:T574)</f>
        <v>1.9460000000000002E-2</v>
      </c>
      <c r="AR566" s="130" t="s">
        <v>83</v>
      </c>
      <c r="AT566" s="137" t="s">
        <v>73</v>
      </c>
      <c r="AU566" s="137" t="s">
        <v>79</v>
      </c>
      <c r="AY566" s="130" t="s">
        <v>138</v>
      </c>
      <c r="BK566" s="138">
        <f>SUM(BK567:BK574)</f>
        <v>0</v>
      </c>
    </row>
    <row r="567" spans="1:65" s="2" customFormat="1" ht="16.5" customHeight="1" x14ac:dyDescent="0.2">
      <c r="A567" s="30"/>
      <c r="B567" s="141"/>
      <c r="C567" s="142">
        <v>96</v>
      </c>
      <c r="D567" s="142" t="s">
        <v>140</v>
      </c>
      <c r="E567" s="143" t="s">
        <v>617</v>
      </c>
      <c r="F567" s="144" t="s">
        <v>618</v>
      </c>
      <c r="G567" s="145" t="s">
        <v>534</v>
      </c>
      <c r="H567" s="146">
        <v>1</v>
      </c>
      <c r="I567" s="147"/>
      <c r="J567" s="147">
        <f>ROUND(I567*H567,2)</f>
        <v>0</v>
      </c>
      <c r="K567" s="144" t="s">
        <v>144</v>
      </c>
      <c r="L567" s="31"/>
      <c r="M567" s="148" t="s">
        <v>1</v>
      </c>
      <c r="N567" s="149" t="s">
        <v>39</v>
      </c>
      <c r="O567" s="150">
        <v>0.36199999999999999</v>
      </c>
      <c r="P567" s="150">
        <f>O567*H567</f>
        <v>0.36199999999999999</v>
      </c>
      <c r="Q567" s="150">
        <v>0</v>
      </c>
      <c r="R567" s="150">
        <f>Q567*H567</f>
        <v>0</v>
      </c>
      <c r="S567" s="150">
        <v>1.9460000000000002E-2</v>
      </c>
      <c r="T567" s="151">
        <f>S567*H567</f>
        <v>1.9460000000000002E-2</v>
      </c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R567" s="152" t="s">
        <v>246</v>
      </c>
      <c r="AT567" s="152" t="s">
        <v>140</v>
      </c>
      <c r="AU567" s="152" t="s">
        <v>83</v>
      </c>
      <c r="AY567" s="18" t="s">
        <v>138</v>
      </c>
      <c r="BE567" s="153">
        <f>IF(N567="základní",J567,0)</f>
        <v>0</v>
      </c>
      <c r="BF567" s="153">
        <f>IF(N567="snížená",J567,0)</f>
        <v>0</v>
      </c>
      <c r="BG567" s="153">
        <f>IF(N567="zákl. přenesená",J567,0)</f>
        <v>0</v>
      </c>
      <c r="BH567" s="153">
        <f>IF(N567="sníž. přenesená",J567,0)</f>
        <v>0</v>
      </c>
      <c r="BI567" s="153">
        <f>IF(N567="nulová",J567,0)</f>
        <v>0</v>
      </c>
      <c r="BJ567" s="18" t="s">
        <v>79</v>
      </c>
      <c r="BK567" s="153">
        <f>ROUND(I567*H567,2)</f>
        <v>0</v>
      </c>
      <c r="BL567" s="18" t="s">
        <v>246</v>
      </c>
      <c r="BM567" s="152" t="s">
        <v>619</v>
      </c>
    </row>
    <row r="568" spans="1:65" s="2" customFormat="1" ht="21.75" customHeight="1" x14ac:dyDescent="0.2">
      <c r="A568" s="30"/>
      <c r="B568" s="141"/>
      <c r="C568" s="142">
        <v>97</v>
      </c>
      <c r="D568" s="142" t="s">
        <v>140</v>
      </c>
      <c r="E568" s="143" t="s">
        <v>620</v>
      </c>
      <c r="F568" s="144" t="s">
        <v>1073</v>
      </c>
      <c r="G568" s="145" t="s">
        <v>534</v>
      </c>
      <c r="H568" s="146">
        <v>3</v>
      </c>
      <c r="I568" s="147"/>
      <c r="J568" s="147">
        <f>ROUND(I568*H568,2)</f>
        <v>0</v>
      </c>
      <c r="K568" s="144" t="s">
        <v>144</v>
      </c>
      <c r="L568" s="31"/>
      <c r="M568" s="148" t="s">
        <v>1</v>
      </c>
      <c r="N568" s="149" t="s">
        <v>39</v>
      </c>
      <c r="O568" s="150">
        <v>1.1000000000000001</v>
      </c>
      <c r="P568" s="150">
        <f>O568*H568</f>
        <v>3.3000000000000003</v>
      </c>
      <c r="Q568" s="150">
        <v>1.7069999999999998E-2</v>
      </c>
      <c r="R568" s="150">
        <f>Q568*H568</f>
        <v>5.1209999999999992E-2</v>
      </c>
      <c r="S568" s="150">
        <v>0</v>
      </c>
      <c r="T568" s="151">
        <f>S568*H568</f>
        <v>0</v>
      </c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R568" s="152" t="s">
        <v>246</v>
      </c>
      <c r="AT568" s="152" t="s">
        <v>140</v>
      </c>
      <c r="AU568" s="152" t="s">
        <v>83</v>
      </c>
      <c r="AY568" s="18" t="s">
        <v>138</v>
      </c>
      <c r="BE568" s="153">
        <f>IF(N568="základní",J568,0)</f>
        <v>0</v>
      </c>
      <c r="BF568" s="153">
        <f>IF(N568="snížená",J568,0)</f>
        <v>0</v>
      </c>
      <c r="BG568" s="153">
        <f>IF(N568="zákl. přenesená",J568,0)</f>
        <v>0</v>
      </c>
      <c r="BH568" s="153">
        <f>IF(N568="sníž. přenesená",J568,0)</f>
        <v>0</v>
      </c>
      <c r="BI568" s="153">
        <f>IF(N568="nulová",J568,0)</f>
        <v>0</v>
      </c>
      <c r="BJ568" s="18" t="s">
        <v>79</v>
      </c>
      <c r="BK568" s="153">
        <f>ROUND(I568*H568,2)</f>
        <v>0</v>
      </c>
      <c r="BL568" s="18" t="s">
        <v>246</v>
      </c>
      <c r="BM568" s="152" t="s">
        <v>621</v>
      </c>
    </row>
    <row r="569" spans="1:65" s="2" customFormat="1" ht="29.25" x14ac:dyDescent="0.2">
      <c r="A569" s="30"/>
      <c r="B569" s="31"/>
      <c r="C569" s="30"/>
      <c r="D569" s="155" t="s">
        <v>157</v>
      </c>
      <c r="E569" s="30"/>
      <c r="F569" s="175" t="s">
        <v>622</v>
      </c>
      <c r="G569" s="30"/>
      <c r="H569" s="30"/>
      <c r="I569" s="30"/>
      <c r="J569" s="30"/>
      <c r="K569" s="30"/>
      <c r="L569" s="31"/>
      <c r="M569" s="176"/>
      <c r="N569" s="177"/>
      <c r="O569" s="56"/>
      <c r="P569" s="56"/>
      <c r="Q569" s="56"/>
      <c r="R569" s="56"/>
      <c r="S569" s="56"/>
      <c r="T569" s="57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T569" s="18" t="s">
        <v>157</v>
      </c>
      <c r="AU569" s="18" t="s">
        <v>83</v>
      </c>
    </row>
    <row r="570" spans="1:65" s="2" customFormat="1" ht="21.75" customHeight="1" x14ac:dyDescent="0.2">
      <c r="A570" s="30"/>
      <c r="B570" s="141"/>
      <c r="C570" s="142">
        <v>98</v>
      </c>
      <c r="D570" s="142" t="s">
        <v>140</v>
      </c>
      <c r="E570" s="143" t="s">
        <v>623</v>
      </c>
      <c r="F570" s="144" t="s">
        <v>624</v>
      </c>
      <c r="G570" s="145" t="s">
        <v>534</v>
      </c>
      <c r="H570" s="146">
        <v>1</v>
      </c>
      <c r="I570" s="147"/>
      <c r="J570" s="147">
        <f>ROUND(I570*H570,2)</f>
        <v>0</v>
      </c>
      <c r="K570" s="144" t="s">
        <v>144</v>
      </c>
      <c r="L570" s="31"/>
      <c r="M570" s="148" t="s">
        <v>1</v>
      </c>
      <c r="N570" s="149" t="s">
        <v>39</v>
      </c>
      <c r="O570" s="150">
        <v>0.50700000000000001</v>
      </c>
      <c r="P570" s="150">
        <f>O570*H570</f>
        <v>0.50700000000000001</v>
      </c>
      <c r="Q570" s="150">
        <v>6.6E-4</v>
      </c>
      <c r="R570" s="150">
        <f>Q570*H570</f>
        <v>6.6E-4</v>
      </c>
      <c r="S570" s="150">
        <v>0</v>
      </c>
      <c r="T570" s="151">
        <f>S570*H570</f>
        <v>0</v>
      </c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R570" s="152" t="s">
        <v>246</v>
      </c>
      <c r="AT570" s="152" t="s">
        <v>140</v>
      </c>
      <c r="AU570" s="152" t="s">
        <v>83</v>
      </c>
      <c r="AY570" s="18" t="s">
        <v>138</v>
      </c>
      <c r="BE570" s="153">
        <f>IF(N570="základní",J570,0)</f>
        <v>0</v>
      </c>
      <c r="BF570" s="153">
        <f>IF(N570="snížená",J570,0)</f>
        <v>0</v>
      </c>
      <c r="BG570" s="153">
        <f>IF(N570="zákl. přenesená",J570,0)</f>
        <v>0</v>
      </c>
      <c r="BH570" s="153">
        <f>IF(N570="sníž. přenesená",J570,0)</f>
        <v>0</v>
      </c>
      <c r="BI570" s="153">
        <f>IF(N570="nulová",J570,0)</f>
        <v>0</v>
      </c>
      <c r="BJ570" s="18" t="s">
        <v>79</v>
      </c>
      <c r="BK570" s="153">
        <f>ROUND(I570*H570,2)</f>
        <v>0</v>
      </c>
      <c r="BL570" s="18" t="s">
        <v>246</v>
      </c>
      <c r="BM570" s="152" t="s">
        <v>625</v>
      </c>
    </row>
    <row r="571" spans="1:65" s="2" customFormat="1" ht="21.6" customHeight="1" x14ac:dyDescent="0.2">
      <c r="A571" s="30"/>
      <c r="B571" s="141"/>
      <c r="C571" s="202">
        <v>99</v>
      </c>
      <c r="D571" s="185" t="s">
        <v>217</v>
      </c>
      <c r="E571" s="186" t="s">
        <v>626</v>
      </c>
      <c r="F571" s="187" t="s">
        <v>627</v>
      </c>
      <c r="G571" s="188" t="s">
        <v>262</v>
      </c>
      <c r="H571" s="189">
        <v>1</v>
      </c>
      <c r="I571" s="190"/>
      <c r="J571" s="190">
        <f>ROUND(I571*H571,2)</f>
        <v>0</v>
      </c>
      <c r="K571" s="187" t="s">
        <v>144</v>
      </c>
      <c r="L571" s="191"/>
      <c r="M571" s="192" t="s">
        <v>1</v>
      </c>
      <c r="N571" s="193" t="s">
        <v>39</v>
      </c>
      <c r="O571" s="150">
        <v>0</v>
      </c>
      <c r="P571" s="150">
        <f>O571*H571</f>
        <v>0</v>
      </c>
      <c r="Q571" s="150">
        <v>0.01</v>
      </c>
      <c r="R571" s="150">
        <f>Q571*H571</f>
        <v>0.01</v>
      </c>
      <c r="S571" s="150">
        <v>0</v>
      </c>
      <c r="T571" s="151">
        <f>S571*H571</f>
        <v>0</v>
      </c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R571" s="152" t="s">
        <v>319</v>
      </c>
      <c r="AT571" s="152" t="s">
        <v>217</v>
      </c>
      <c r="AU571" s="152" t="s">
        <v>83</v>
      </c>
      <c r="AY571" s="18" t="s">
        <v>138</v>
      </c>
      <c r="BE571" s="153">
        <f>IF(N571="základní",J571,0)</f>
        <v>0</v>
      </c>
      <c r="BF571" s="153">
        <f>IF(N571="snížená",J571,0)</f>
        <v>0</v>
      </c>
      <c r="BG571" s="153">
        <f>IF(N571="zákl. přenesená",J571,0)</f>
        <v>0</v>
      </c>
      <c r="BH571" s="153">
        <f>IF(N571="sníž. přenesená",J571,0)</f>
        <v>0</v>
      </c>
      <c r="BI571" s="153">
        <f>IF(N571="nulová",J571,0)</f>
        <v>0</v>
      </c>
      <c r="BJ571" s="18" t="s">
        <v>79</v>
      </c>
      <c r="BK571" s="153">
        <f>ROUND(I571*H571,2)</f>
        <v>0</v>
      </c>
      <c r="BL571" s="18" t="s">
        <v>246</v>
      </c>
      <c r="BM571" s="152" t="s">
        <v>628</v>
      </c>
    </row>
    <row r="572" spans="1:65" s="2" customFormat="1" ht="16.5" customHeight="1" x14ac:dyDescent="0.2">
      <c r="A572" s="30"/>
      <c r="B572" s="141"/>
      <c r="C572" s="142">
        <v>100</v>
      </c>
      <c r="D572" s="142" t="s">
        <v>140</v>
      </c>
      <c r="E572" s="143" t="s">
        <v>629</v>
      </c>
      <c r="F572" s="144" t="s">
        <v>630</v>
      </c>
      <c r="G572" s="145" t="s">
        <v>534</v>
      </c>
      <c r="H572" s="146">
        <v>3</v>
      </c>
      <c r="I572" s="147"/>
      <c r="J572" s="147">
        <f>ROUND(I572*H572,2)</f>
        <v>0</v>
      </c>
      <c r="K572" s="144" t="s">
        <v>144</v>
      </c>
      <c r="L572" s="31"/>
      <c r="M572" s="148" t="s">
        <v>1</v>
      </c>
      <c r="N572" s="149" t="s">
        <v>39</v>
      </c>
      <c r="O572" s="150">
        <v>0.2</v>
      </c>
      <c r="P572" s="150">
        <f>O572*H572</f>
        <v>0.60000000000000009</v>
      </c>
      <c r="Q572" s="150">
        <v>1.8E-3</v>
      </c>
      <c r="R572" s="150">
        <f>Q572*H572</f>
        <v>5.4000000000000003E-3</v>
      </c>
      <c r="S572" s="150">
        <v>0</v>
      </c>
      <c r="T572" s="151">
        <f>S572*H572</f>
        <v>0</v>
      </c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R572" s="152" t="s">
        <v>246</v>
      </c>
      <c r="AT572" s="152" t="s">
        <v>140</v>
      </c>
      <c r="AU572" s="152" t="s">
        <v>83</v>
      </c>
      <c r="AY572" s="18" t="s">
        <v>138</v>
      </c>
      <c r="BE572" s="153">
        <f>IF(N572="základní",J572,0)</f>
        <v>0</v>
      </c>
      <c r="BF572" s="153">
        <f>IF(N572="snížená",J572,0)</f>
        <v>0</v>
      </c>
      <c r="BG572" s="153">
        <f>IF(N572="zákl. přenesená",J572,0)</f>
        <v>0</v>
      </c>
      <c r="BH572" s="153">
        <f>IF(N572="sníž. přenesená",J572,0)</f>
        <v>0</v>
      </c>
      <c r="BI572" s="153">
        <f>IF(N572="nulová",J572,0)</f>
        <v>0</v>
      </c>
      <c r="BJ572" s="18" t="s">
        <v>79</v>
      </c>
      <c r="BK572" s="153">
        <f>ROUND(I572*H572,2)</f>
        <v>0</v>
      </c>
      <c r="BL572" s="18" t="s">
        <v>246</v>
      </c>
      <c r="BM572" s="152" t="s">
        <v>631</v>
      </c>
    </row>
    <row r="573" spans="1:65" s="2" customFormat="1" ht="16.5" customHeight="1" x14ac:dyDescent="0.2">
      <c r="A573" s="30"/>
      <c r="B573" s="141"/>
      <c r="C573" s="142">
        <v>101</v>
      </c>
      <c r="D573" s="142" t="s">
        <v>140</v>
      </c>
      <c r="E573" s="143" t="s">
        <v>632</v>
      </c>
      <c r="F573" s="144" t="s">
        <v>633</v>
      </c>
      <c r="G573" s="145" t="s">
        <v>262</v>
      </c>
      <c r="H573" s="146">
        <v>3</v>
      </c>
      <c r="I573" s="147"/>
      <c r="J573" s="147">
        <f>ROUND(I573*H573,2)</f>
        <v>0</v>
      </c>
      <c r="K573" s="144" t="s">
        <v>144</v>
      </c>
      <c r="L573" s="31"/>
      <c r="M573" s="148" t="s">
        <v>1</v>
      </c>
      <c r="N573" s="149" t="s">
        <v>39</v>
      </c>
      <c r="O573" s="150">
        <v>0.113</v>
      </c>
      <c r="P573" s="150">
        <f>O573*H573</f>
        <v>0.33900000000000002</v>
      </c>
      <c r="Q573" s="150">
        <v>2.3000000000000001E-4</v>
      </c>
      <c r="R573" s="150">
        <f>Q573*H573</f>
        <v>6.9000000000000008E-4</v>
      </c>
      <c r="S573" s="150">
        <v>0</v>
      </c>
      <c r="T573" s="151">
        <f>S573*H573</f>
        <v>0</v>
      </c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R573" s="152" t="s">
        <v>246</v>
      </c>
      <c r="AT573" s="152" t="s">
        <v>140</v>
      </c>
      <c r="AU573" s="152" t="s">
        <v>83</v>
      </c>
      <c r="AY573" s="18" t="s">
        <v>138</v>
      </c>
      <c r="BE573" s="153">
        <f>IF(N573="základní",J573,0)</f>
        <v>0</v>
      </c>
      <c r="BF573" s="153">
        <f>IF(N573="snížená",J573,0)</f>
        <v>0</v>
      </c>
      <c r="BG573" s="153">
        <f>IF(N573="zákl. přenesená",J573,0)</f>
        <v>0</v>
      </c>
      <c r="BH573" s="153">
        <f>IF(N573="sníž. přenesená",J573,0)</f>
        <v>0</v>
      </c>
      <c r="BI573" s="153">
        <f>IF(N573="nulová",J573,0)</f>
        <v>0</v>
      </c>
      <c r="BJ573" s="18" t="s">
        <v>79</v>
      </c>
      <c r="BK573" s="153">
        <f>ROUND(I573*H573,2)</f>
        <v>0</v>
      </c>
      <c r="BL573" s="18" t="s">
        <v>246</v>
      </c>
      <c r="BM573" s="152" t="s">
        <v>634</v>
      </c>
    </row>
    <row r="574" spans="1:65" s="2" customFormat="1" ht="21.75" customHeight="1" x14ac:dyDescent="0.2">
      <c r="A574" s="30"/>
      <c r="B574" s="141"/>
      <c r="C574" s="142">
        <v>102</v>
      </c>
      <c r="D574" s="142" t="s">
        <v>140</v>
      </c>
      <c r="E574" s="143" t="s">
        <v>635</v>
      </c>
      <c r="F574" s="144" t="s">
        <v>636</v>
      </c>
      <c r="G574" s="145" t="s">
        <v>528</v>
      </c>
      <c r="H574" s="146">
        <v>219.49</v>
      </c>
      <c r="I574" s="147"/>
      <c r="J574" s="147">
        <f>ROUND(I574*H574,2)</f>
        <v>0</v>
      </c>
      <c r="K574" s="144" t="s">
        <v>144</v>
      </c>
      <c r="L574" s="31"/>
      <c r="M574" s="148" t="s">
        <v>1</v>
      </c>
      <c r="N574" s="149" t="s">
        <v>39</v>
      </c>
      <c r="O574" s="150">
        <v>0</v>
      </c>
      <c r="P574" s="150">
        <f>O574*H574</f>
        <v>0</v>
      </c>
      <c r="Q574" s="150">
        <v>0</v>
      </c>
      <c r="R574" s="150">
        <f>Q574*H574</f>
        <v>0</v>
      </c>
      <c r="S574" s="150">
        <v>0</v>
      </c>
      <c r="T574" s="151">
        <f>S574*H574</f>
        <v>0</v>
      </c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R574" s="152" t="s">
        <v>246</v>
      </c>
      <c r="AT574" s="152" t="s">
        <v>140</v>
      </c>
      <c r="AU574" s="152" t="s">
        <v>83</v>
      </c>
      <c r="AY574" s="18" t="s">
        <v>138</v>
      </c>
      <c r="BE574" s="153">
        <f>IF(N574="základní",J574,0)</f>
        <v>0</v>
      </c>
      <c r="BF574" s="153">
        <f>IF(N574="snížená",J574,0)</f>
        <v>0</v>
      </c>
      <c r="BG574" s="153">
        <f>IF(N574="zákl. přenesená",J574,0)</f>
        <v>0</v>
      </c>
      <c r="BH574" s="153">
        <f>IF(N574="sníž. přenesená",J574,0)</f>
        <v>0</v>
      </c>
      <c r="BI574" s="153">
        <f>IF(N574="nulová",J574,0)</f>
        <v>0</v>
      </c>
      <c r="BJ574" s="18" t="s">
        <v>79</v>
      </c>
      <c r="BK574" s="153">
        <f>ROUND(I574*H574,2)</f>
        <v>0</v>
      </c>
      <c r="BL574" s="18" t="s">
        <v>246</v>
      </c>
      <c r="BM574" s="152" t="s">
        <v>637</v>
      </c>
    </row>
    <row r="575" spans="1:65" s="12" customFormat="1" ht="22.9" customHeight="1" x14ac:dyDescent="0.2">
      <c r="B575" s="129"/>
      <c r="D575" s="130" t="s">
        <v>73</v>
      </c>
      <c r="E575" s="139" t="s">
        <v>638</v>
      </c>
      <c r="F575" s="139" t="s">
        <v>639</v>
      </c>
      <c r="J575" s="140">
        <f>SUM(J576:J682)</f>
        <v>0</v>
      </c>
      <c r="L575" s="129"/>
      <c r="M575" s="133"/>
      <c r="N575" s="134"/>
      <c r="O575" s="134"/>
      <c r="P575" s="135">
        <f>SUM(P576:P682)</f>
        <v>81.444599999999994</v>
      </c>
      <c r="Q575" s="134"/>
      <c r="R575" s="135">
        <f>SUM(R576:R682)</f>
        <v>5.8585120000000004E-2</v>
      </c>
      <c r="S575" s="134"/>
      <c r="T575" s="136">
        <f>SUM(T576:T682)</f>
        <v>0.15</v>
      </c>
      <c r="AR575" s="130" t="s">
        <v>83</v>
      </c>
      <c r="AT575" s="137" t="s">
        <v>73</v>
      </c>
      <c r="AU575" s="137" t="s">
        <v>79</v>
      </c>
      <c r="AY575" s="130" t="s">
        <v>138</v>
      </c>
      <c r="BK575" s="138">
        <f>SUM(BK576:BK682)</f>
        <v>0</v>
      </c>
    </row>
    <row r="576" spans="1:65" s="2" customFormat="1" ht="21.75" customHeight="1" x14ac:dyDescent="0.2">
      <c r="A576" s="30"/>
      <c r="B576" s="141"/>
      <c r="C576" s="142">
        <v>103</v>
      </c>
      <c r="D576" s="142" t="s">
        <v>140</v>
      </c>
      <c r="E576" s="143" t="s">
        <v>640</v>
      </c>
      <c r="F576" s="144" t="s">
        <v>641</v>
      </c>
      <c r="G576" s="145" t="s">
        <v>233</v>
      </c>
      <c r="H576" s="146">
        <v>106.425</v>
      </c>
      <c r="I576" s="147"/>
      <c r="J576" s="147">
        <f>ROUND(I576*H576,2)</f>
        <v>0</v>
      </c>
      <c r="K576" s="144" t="s">
        <v>144</v>
      </c>
      <c r="L576" s="31"/>
      <c r="M576" s="148" t="s">
        <v>1</v>
      </c>
      <c r="N576" s="149" t="s">
        <v>39</v>
      </c>
      <c r="O576" s="150">
        <v>9.4E-2</v>
      </c>
      <c r="P576" s="150">
        <f>O576*H576</f>
        <v>10.00395</v>
      </c>
      <c r="Q576" s="150">
        <v>0</v>
      </c>
      <c r="R576" s="150">
        <f>Q576*H576</f>
        <v>0</v>
      </c>
      <c r="S576" s="150">
        <v>0</v>
      </c>
      <c r="T576" s="151">
        <f>S576*H576</f>
        <v>0</v>
      </c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R576" s="152" t="s">
        <v>246</v>
      </c>
      <c r="AT576" s="152" t="s">
        <v>140</v>
      </c>
      <c r="AU576" s="152" t="s">
        <v>83</v>
      </c>
      <c r="AY576" s="18" t="s">
        <v>138</v>
      </c>
      <c r="BE576" s="153">
        <f>IF(N576="základní",J576,0)</f>
        <v>0</v>
      </c>
      <c r="BF576" s="153">
        <f>IF(N576="snížená",J576,0)</f>
        <v>0</v>
      </c>
      <c r="BG576" s="153">
        <f>IF(N576="zákl. přenesená",J576,0)</f>
        <v>0</v>
      </c>
      <c r="BH576" s="153">
        <f>IF(N576="sníž. přenesená",J576,0)</f>
        <v>0</v>
      </c>
      <c r="BI576" s="153">
        <f>IF(N576="nulová",J576,0)</f>
        <v>0</v>
      </c>
      <c r="BJ576" s="18" t="s">
        <v>79</v>
      </c>
      <c r="BK576" s="153">
        <f>ROUND(I576*H576,2)</f>
        <v>0</v>
      </c>
      <c r="BL576" s="18" t="s">
        <v>246</v>
      </c>
      <c r="BM576" s="152" t="s">
        <v>642</v>
      </c>
    </row>
    <row r="577" spans="2:51" s="13" customFormat="1" x14ac:dyDescent="0.2">
      <c r="B577" s="154"/>
      <c r="D577" s="155" t="s">
        <v>147</v>
      </c>
      <c r="E577" s="156" t="s">
        <v>1</v>
      </c>
      <c r="F577" s="157" t="s">
        <v>166</v>
      </c>
      <c r="H577" s="156" t="s">
        <v>1</v>
      </c>
      <c r="L577" s="154"/>
      <c r="M577" s="158"/>
      <c r="N577" s="159"/>
      <c r="O577" s="159"/>
      <c r="P577" s="159"/>
      <c r="Q577" s="159"/>
      <c r="R577" s="159"/>
      <c r="S577" s="159"/>
      <c r="T577" s="160"/>
      <c r="AT577" s="156" t="s">
        <v>147</v>
      </c>
      <c r="AU577" s="156" t="s">
        <v>83</v>
      </c>
      <c r="AV577" s="13" t="s">
        <v>79</v>
      </c>
      <c r="AW577" s="13" t="s">
        <v>30</v>
      </c>
      <c r="AX577" s="13" t="s">
        <v>74</v>
      </c>
      <c r="AY577" s="156" t="s">
        <v>138</v>
      </c>
    </row>
    <row r="578" spans="2:51" s="14" customFormat="1" x14ac:dyDescent="0.2">
      <c r="B578" s="161"/>
      <c r="D578" s="155" t="s">
        <v>147</v>
      </c>
      <c r="E578" s="162" t="s">
        <v>1</v>
      </c>
      <c r="F578" s="163" t="s">
        <v>643</v>
      </c>
      <c r="H578" s="164">
        <v>31.524999999999999</v>
      </c>
      <c r="L578" s="161"/>
      <c r="M578" s="165"/>
      <c r="N578" s="166"/>
      <c r="O578" s="166"/>
      <c r="P578" s="166"/>
      <c r="Q578" s="166"/>
      <c r="R578" s="166"/>
      <c r="S578" s="166"/>
      <c r="T578" s="167"/>
      <c r="AT578" s="162" t="s">
        <v>147</v>
      </c>
      <c r="AU578" s="162" t="s">
        <v>83</v>
      </c>
      <c r="AV578" s="14" t="s">
        <v>83</v>
      </c>
      <c r="AW578" s="14" t="s">
        <v>30</v>
      </c>
      <c r="AX578" s="14" t="s">
        <v>74</v>
      </c>
      <c r="AY578" s="162" t="s">
        <v>138</v>
      </c>
    </row>
    <row r="579" spans="2:51" s="14" customFormat="1" x14ac:dyDescent="0.2">
      <c r="B579" s="161"/>
      <c r="D579" s="155" t="s">
        <v>147</v>
      </c>
      <c r="E579" s="162" t="s">
        <v>1</v>
      </c>
      <c r="F579" s="163" t="s">
        <v>644</v>
      </c>
      <c r="H579" s="164">
        <v>3.2</v>
      </c>
      <c r="L579" s="161"/>
      <c r="M579" s="165"/>
      <c r="N579" s="166"/>
      <c r="O579" s="166"/>
      <c r="P579" s="166"/>
      <c r="Q579" s="166"/>
      <c r="R579" s="166"/>
      <c r="S579" s="166"/>
      <c r="T579" s="167"/>
      <c r="AT579" s="162" t="s">
        <v>147</v>
      </c>
      <c r="AU579" s="162" t="s">
        <v>83</v>
      </c>
      <c r="AV579" s="14" t="s">
        <v>83</v>
      </c>
      <c r="AW579" s="14" t="s">
        <v>30</v>
      </c>
      <c r="AX579" s="14" t="s">
        <v>74</v>
      </c>
      <c r="AY579" s="162" t="s">
        <v>138</v>
      </c>
    </row>
    <row r="580" spans="2:51" s="14" customFormat="1" x14ac:dyDescent="0.2">
      <c r="B580" s="161"/>
      <c r="D580" s="155" t="s">
        <v>147</v>
      </c>
      <c r="E580" s="162" t="s">
        <v>1</v>
      </c>
      <c r="F580" s="163" t="s">
        <v>645</v>
      </c>
      <c r="H580" s="164">
        <v>4.5999999999999996</v>
      </c>
      <c r="L580" s="161"/>
      <c r="M580" s="165"/>
      <c r="N580" s="166"/>
      <c r="O580" s="166"/>
      <c r="P580" s="166"/>
      <c r="Q580" s="166"/>
      <c r="R580" s="166"/>
      <c r="S580" s="166"/>
      <c r="T580" s="167"/>
      <c r="AT580" s="162" t="s">
        <v>147</v>
      </c>
      <c r="AU580" s="162" t="s">
        <v>83</v>
      </c>
      <c r="AV580" s="14" t="s">
        <v>83</v>
      </c>
      <c r="AW580" s="14" t="s">
        <v>30</v>
      </c>
      <c r="AX580" s="14" t="s">
        <v>74</v>
      </c>
      <c r="AY580" s="162" t="s">
        <v>138</v>
      </c>
    </row>
    <row r="581" spans="2:51" s="13" customFormat="1" x14ac:dyDescent="0.2">
      <c r="B581" s="154"/>
      <c r="D581" s="155" t="s">
        <v>147</v>
      </c>
      <c r="E581" s="156" t="s">
        <v>1</v>
      </c>
      <c r="F581" s="157" t="s">
        <v>167</v>
      </c>
      <c r="H581" s="156" t="s">
        <v>1</v>
      </c>
      <c r="L581" s="154"/>
      <c r="M581" s="158"/>
      <c r="N581" s="159"/>
      <c r="O581" s="159"/>
      <c r="P581" s="159"/>
      <c r="Q581" s="159"/>
      <c r="R581" s="159"/>
      <c r="S581" s="159"/>
      <c r="T581" s="160"/>
      <c r="AT581" s="156" t="s">
        <v>147</v>
      </c>
      <c r="AU581" s="156" t="s">
        <v>83</v>
      </c>
      <c r="AV581" s="13" t="s">
        <v>79</v>
      </c>
      <c r="AW581" s="13" t="s">
        <v>30</v>
      </c>
      <c r="AX581" s="13" t="s">
        <v>74</v>
      </c>
      <c r="AY581" s="156" t="s">
        <v>138</v>
      </c>
    </row>
    <row r="582" spans="2:51" s="14" customFormat="1" x14ac:dyDescent="0.2">
      <c r="B582" s="161"/>
      <c r="D582" s="155" t="s">
        <v>147</v>
      </c>
      <c r="E582" s="162" t="s">
        <v>1</v>
      </c>
      <c r="F582" s="163" t="s">
        <v>646</v>
      </c>
      <c r="H582" s="164">
        <v>27.1</v>
      </c>
      <c r="L582" s="161"/>
      <c r="M582" s="165"/>
      <c r="N582" s="166"/>
      <c r="O582" s="166"/>
      <c r="P582" s="166"/>
      <c r="Q582" s="166"/>
      <c r="R582" s="166"/>
      <c r="S582" s="166"/>
      <c r="T582" s="167"/>
      <c r="AT582" s="162" t="s">
        <v>147</v>
      </c>
      <c r="AU582" s="162" t="s">
        <v>83</v>
      </c>
      <c r="AV582" s="14" t="s">
        <v>83</v>
      </c>
      <c r="AW582" s="14" t="s">
        <v>30</v>
      </c>
      <c r="AX582" s="14" t="s">
        <v>74</v>
      </c>
      <c r="AY582" s="162" t="s">
        <v>138</v>
      </c>
    </row>
    <row r="583" spans="2:51" s="14" customFormat="1" x14ac:dyDescent="0.2">
      <c r="B583" s="161"/>
      <c r="D583" s="155" t="s">
        <v>147</v>
      </c>
      <c r="E583" s="162" t="s">
        <v>1</v>
      </c>
      <c r="F583" s="163" t="s">
        <v>647</v>
      </c>
      <c r="H583" s="164">
        <v>8.6</v>
      </c>
      <c r="L583" s="161"/>
      <c r="M583" s="165"/>
      <c r="N583" s="166"/>
      <c r="O583" s="166"/>
      <c r="P583" s="166"/>
      <c r="Q583" s="166"/>
      <c r="R583" s="166"/>
      <c r="S583" s="166"/>
      <c r="T583" s="167"/>
      <c r="AT583" s="162" t="s">
        <v>147</v>
      </c>
      <c r="AU583" s="162" t="s">
        <v>83</v>
      </c>
      <c r="AV583" s="14" t="s">
        <v>83</v>
      </c>
      <c r="AW583" s="14" t="s">
        <v>30</v>
      </c>
      <c r="AX583" s="14" t="s">
        <v>74</v>
      </c>
      <c r="AY583" s="162" t="s">
        <v>138</v>
      </c>
    </row>
    <row r="584" spans="2:51" s="14" customFormat="1" x14ac:dyDescent="0.2">
      <c r="B584" s="161"/>
      <c r="D584" s="155" t="s">
        <v>147</v>
      </c>
      <c r="E584" s="162" t="s">
        <v>1</v>
      </c>
      <c r="F584" s="163" t="s">
        <v>648</v>
      </c>
      <c r="H584" s="164">
        <v>3.6</v>
      </c>
      <c r="L584" s="161"/>
      <c r="M584" s="165"/>
      <c r="N584" s="166"/>
      <c r="O584" s="166"/>
      <c r="P584" s="166"/>
      <c r="Q584" s="166"/>
      <c r="R584" s="166"/>
      <c r="S584" s="166"/>
      <c r="T584" s="167"/>
      <c r="AT584" s="162" t="s">
        <v>147</v>
      </c>
      <c r="AU584" s="162" t="s">
        <v>83</v>
      </c>
      <c r="AV584" s="14" t="s">
        <v>83</v>
      </c>
      <c r="AW584" s="14" t="s">
        <v>30</v>
      </c>
      <c r="AX584" s="14" t="s">
        <v>74</v>
      </c>
      <c r="AY584" s="162" t="s">
        <v>138</v>
      </c>
    </row>
    <row r="585" spans="2:51" s="14" customFormat="1" x14ac:dyDescent="0.2">
      <c r="B585" s="161"/>
      <c r="D585" s="155" t="s">
        <v>147</v>
      </c>
      <c r="E585" s="162" t="s">
        <v>1</v>
      </c>
      <c r="F585" s="163" t="s">
        <v>649</v>
      </c>
      <c r="H585" s="164">
        <v>4.0999999999999996</v>
      </c>
      <c r="L585" s="161"/>
      <c r="M585" s="165"/>
      <c r="N585" s="166"/>
      <c r="O585" s="166"/>
      <c r="P585" s="166"/>
      <c r="Q585" s="166"/>
      <c r="R585" s="166"/>
      <c r="S585" s="166"/>
      <c r="T585" s="167"/>
      <c r="AT585" s="162" t="s">
        <v>147</v>
      </c>
      <c r="AU585" s="162" t="s">
        <v>83</v>
      </c>
      <c r="AV585" s="14" t="s">
        <v>83</v>
      </c>
      <c r="AW585" s="14" t="s">
        <v>30</v>
      </c>
      <c r="AX585" s="14" t="s">
        <v>74</v>
      </c>
      <c r="AY585" s="162" t="s">
        <v>138</v>
      </c>
    </row>
    <row r="586" spans="2:51" s="13" customFormat="1" x14ac:dyDescent="0.2">
      <c r="B586" s="154"/>
      <c r="D586" s="155" t="s">
        <v>147</v>
      </c>
      <c r="E586" s="156" t="s">
        <v>1</v>
      </c>
      <c r="F586" s="157" t="s">
        <v>288</v>
      </c>
      <c r="H586" s="156" t="s">
        <v>1</v>
      </c>
      <c r="L586" s="154"/>
      <c r="M586" s="158"/>
      <c r="N586" s="159"/>
      <c r="O586" s="159"/>
      <c r="P586" s="159"/>
      <c r="Q586" s="159"/>
      <c r="R586" s="159"/>
      <c r="S586" s="159"/>
      <c r="T586" s="160"/>
      <c r="AT586" s="156" t="s">
        <v>147</v>
      </c>
      <c r="AU586" s="156" t="s">
        <v>83</v>
      </c>
      <c r="AV586" s="13" t="s">
        <v>79</v>
      </c>
      <c r="AW586" s="13" t="s">
        <v>30</v>
      </c>
      <c r="AX586" s="13" t="s">
        <v>74</v>
      </c>
      <c r="AY586" s="156" t="s">
        <v>138</v>
      </c>
    </row>
    <row r="587" spans="2:51" s="14" customFormat="1" x14ac:dyDescent="0.2">
      <c r="B587" s="161"/>
      <c r="D587" s="155" t="s">
        <v>147</v>
      </c>
      <c r="E587" s="162" t="s">
        <v>1</v>
      </c>
      <c r="F587" s="163" t="s">
        <v>650</v>
      </c>
      <c r="H587" s="164">
        <v>4.7</v>
      </c>
      <c r="L587" s="161"/>
      <c r="M587" s="165"/>
      <c r="N587" s="166"/>
      <c r="O587" s="166"/>
      <c r="P587" s="166"/>
      <c r="Q587" s="166"/>
      <c r="R587" s="166"/>
      <c r="S587" s="166"/>
      <c r="T587" s="167"/>
      <c r="AT587" s="162" t="s">
        <v>147</v>
      </c>
      <c r="AU587" s="162" t="s">
        <v>83</v>
      </c>
      <c r="AV587" s="14" t="s">
        <v>83</v>
      </c>
      <c r="AW587" s="14" t="s">
        <v>30</v>
      </c>
      <c r="AX587" s="14" t="s">
        <v>74</v>
      </c>
      <c r="AY587" s="162" t="s">
        <v>138</v>
      </c>
    </row>
    <row r="588" spans="2:51" s="13" customFormat="1" x14ac:dyDescent="0.2">
      <c r="B588" s="154"/>
      <c r="D588" s="155" t="s">
        <v>147</v>
      </c>
      <c r="E588" s="156" t="s">
        <v>1</v>
      </c>
      <c r="F588" s="157" t="s">
        <v>293</v>
      </c>
      <c r="H588" s="156" t="s">
        <v>1</v>
      </c>
      <c r="L588" s="154"/>
      <c r="M588" s="158"/>
      <c r="N588" s="159"/>
      <c r="O588" s="159"/>
      <c r="P588" s="159"/>
      <c r="Q588" s="159"/>
      <c r="R588" s="159"/>
      <c r="S588" s="159"/>
      <c r="T588" s="160"/>
      <c r="AT588" s="156" t="s">
        <v>147</v>
      </c>
      <c r="AU588" s="156" t="s">
        <v>83</v>
      </c>
      <c r="AV588" s="13" t="s">
        <v>79</v>
      </c>
      <c r="AW588" s="13" t="s">
        <v>30</v>
      </c>
      <c r="AX588" s="13" t="s">
        <v>74</v>
      </c>
      <c r="AY588" s="156" t="s">
        <v>138</v>
      </c>
    </row>
    <row r="589" spans="2:51" s="14" customFormat="1" x14ac:dyDescent="0.2">
      <c r="B589" s="161"/>
      <c r="D589" s="155" t="s">
        <v>147</v>
      </c>
      <c r="E589" s="162" t="s">
        <v>1</v>
      </c>
      <c r="F589" s="163" t="s">
        <v>415</v>
      </c>
      <c r="H589" s="164">
        <v>3.8</v>
      </c>
      <c r="L589" s="161"/>
      <c r="M589" s="165"/>
      <c r="N589" s="166"/>
      <c r="O589" s="166"/>
      <c r="P589" s="166"/>
      <c r="Q589" s="166"/>
      <c r="R589" s="166"/>
      <c r="S589" s="166"/>
      <c r="T589" s="167"/>
      <c r="AT589" s="162" t="s">
        <v>147</v>
      </c>
      <c r="AU589" s="162" t="s">
        <v>83</v>
      </c>
      <c r="AV589" s="14" t="s">
        <v>83</v>
      </c>
      <c r="AW589" s="14" t="s">
        <v>30</v>
      </c>
      <c r="AX589" s="14" t="s">
        <v>74</v>
      </c>
      <c r="AY589" s="162" t="s">
        <v>138</v>
      </c>
    </row>
    <row r="590" spans="2:51" s="14" customFormat="1" x14ac:dyDescent="0.2">
      <c r="B590" s="161"/>
      <c r="D590" s="155" t="s">
        <v>147</v>
      </c>
      <c r="E590" s="162" t="s">
        <v>1</v>
      </c>
      <c r="F590" s="163" t="s">
        <v>651</v>
      </c>
      <c r="H590" s="164">
        <v>11.25</v>
      </c>
      <c r="L590" s="161"/>
      <c r="M590" s="165"/>
      <c r="N590" s="166"/>
      <c r="O590" s="166"/>
      <c r="P590" s="166"/>
      <c r="Q590" s="166"/>
      <c r="R590" s="166"/>
      <c r="S590" s="166"/>
      <c r="T590" s="167"/>
      <c r="AT590" s="162" t="s">
        <v>147</v>
      </c>
      <c r="AU590" s="162" t="s">
        <v>83</v>
      </c>
      <c r="AV590" s="14" t="s">
        <v>83</v>
      </c>
      <c r="AW590" s="14" t="s">
        <v>30</v>
      </c>
      <c r="AX590" s="14" t="s">
        <v>74</v>
      </c>
      <c r="AY590" s="162" t="s">
        <v>138</v>
      </c>
    </row>
    <row r="591" spans="2:51" s="14" customFormat="1" x14ac:dyDescent="0.2">
      <c r="B591" s="161"/>
      <c r="D591" s="155" t="s">
        <v>147</v>
      </c>
      <c r="E591" s="162" t="s">
        <v>1</v>
      </c>
      <c r="F591" s="163" t="s">
        <v>652</v>
      </c>
      <c r="H591" s="164">
        <v>3.95</v>
      </c>
      <c r="L591" s="161"/>
      <c r="M591" s="165"/>
      <c r="N591" s="166"/>
      <c r="O591" s="166"/>
      <c r="P591" s="166"/>
      <c r="Q591" s="166"/>
      <c r="R591" s="166"/>
      <c r="S591" s="166"/>
      <c r="T591" s="167"/>
      <c r="AT591" s="162" t="s">
        <v>147</v>
      </c>
      <c r="AU591" s="162" t="s">
        <v>83</v>
      </c>
      <c r="AV591" s="14" t="s">
        <v>83</v>
      </c>
      <c r="AW591" s="14" t="s">
        <v>30</v>
      </c>
      <c r="AX591" s="14" t="s">
        <v>74</v>
      </c>
      <c r="AY591" s="162" t="s">
        <v>138</v>
      </c>
    </row>
    <row r="592" spans="2:51" s="15" customFormat="1" x14ac:dyDescent="0.2">
      <c r="B592" s="168"/>
      <c r="D592" s="155" t="s">
        <v>147</v>
      </c>
      <c r="E592" s="169" t="s">
        <v>1</v>
      </c>
      <c r="F592" s="170" t="s">
        <v>153</v>
      </c>
      <c r="H592" s="171">
        <v>106.425</v>
      </c>
      <c r="L592" s="168"/>
      <c r="M592" s="172"/>
      <c r="N592" s="173"/>
      <c r="O592" s="173"/>
      <c r="P592" s="173"/>
      <c r="Q592" s="173"/>
      <c r="R592" s="173"/>
      <c r="S592" s="173"/>
      <c r="T592" s="174"/>
      <c r="AT592" s="169" t="s">
        <v>147</v>
      </c>
      <c r="AU592" s="169" t="s">
        <v>83</v>
      </c>
      <c r="AV592" s="15" t="s">
        <v>145</v>
      </c>
      <c r="AW592" s="15" t="s">
        <v>30</v>
      </c>
      <c r="AX592" s="15" t="s">
        <v>79</v>
      </c>
      <c r="AY592" s="169" t="s">
        <v>138</v>
      </c>
    </row>
    <row r="593" spans="1:65" s="2" customFormat="1" ht="16.5" customHeight="1" x14ac:dyDescent="0.2">
      <c r="A593" s="30"/>
      <c r="B593" s="141"/>
      <c r="C593" s="202">
        <v>104</v>
      </c>
      <c r="D593" s="185" t="s">
        <v>217</v>
      </c>
      <c r="E593" s="186" t="s">
        <v>653</v>
      </c>
      <c r="F593" s="187" t="s">
        <v>654</v>
      </c>
      <c r="G593" s="188" t="s">
        <v>233</v>
      </c>
      <c r="H593" s="189">
        <v>117.068</v>
      </c>
      <c r="I593" s="190"/>
      <c r="J593" s="190">
        <f>ROUND(I593*H593,2)</f>
        <v>0</v>
      </c>
      <c r="K593" s="187" t="s">
        <v>144</v>
      </c>
      <c r="L593" s="191"/>
      <c r="M593" s="192" t="s">
        <v>1</v>
      </c>
      <c r="N593" s="193" t="s">
        <v>39</v>
      </c>
      <c r="O593" s="150">
        <v>0</v>
      </c>
      <c r="P593" s="150">
        <f>O593*H593</f>
        <v>0</v>
      </c>
      <c r="Q593" s="150">
        <v>4.0000000000000003E-5</v>
      </c>
      <c r="R593" s="150">
        <f>Q593*H593</f>
        <v>4.6827200000000005E-3</v>
      </c>
      <c r="S593" s="150">
        <v>0</v>
      </c>
      <c r="T593" s="151">
        <f>S593*H593</f>
        <v>0</v>
      </c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R593" s="152" t="s">
        <v>319</v>
      </c>
      <c r="AT593" s="152" t="s">
        <v>217</v>
      </c>
      <c r="AU593" s="152" t="s">
        <v>83</v>
      </c>
      <c r="AY593" s="18" t="s">
        <v>138</v>
      </c>
      <c r="BE593" s="153">
        <f>IF(N593="základní",J593,0)</f>
        <v>0</v>
      </c>
      <c r="BF593" s="153">
        <f>IF(N593="snížená",J593,0)</f>
        <v>0</v>
      </c>
      <c r="BG593" s="153">
        <f>IF(N593="zákl. přenesená",J593,0)</f>
        <v>0</v>
      </c>
      <c r="BH593" s="153">
        <f>IF(N593="sníž. přenesená",J593,0)</f>
        <v>0</v>
      </c>
      <c r="BI593" s="153">
        <f>IF(N593="nulová",J593,0)</f>
        <v>0</v>
      </c>
      <c r="BJ593" s="18" t="s">
        <v>79</v>
      </c>
      <c r="BK593" s="153">
        <f>ROUND(I593*H593,2)</f>
        <v>0</v>
      </c>
      <c r="BL593" s="18" t="s">
        <v>246</v>
      </c>
      <c r="BM593" s="152" t="s">
        <v>655</v>
      </c>
    </row>
    <row r="594" spans="1:65" s="14" customFormat="1" x14ac:dyDescent="0.2">
      <c r="B594" s="161"/>
      <c r="C594" s="202"/>
      <c r="D594" s="155" t="s">
        <v>147</v>
      </c>
      <c r="F594" s="163" t="s">
        <v>656</v>
      </c>
      <c r="H594" s="164">
        <v>117.068</v>
      </c>
      <c r="L594" s="161"/>
      <c r="M594" s="165"/>
      <c r="N594" s="166"/>
      <c r="O594" s="166"/>
      <c r="P594" s="166"/>
      <c r="Q594" s="166"/>
      <c r="R594" s="166"/>
      <c r="S594" s="166"/>
      <c r="T594" s="167"/>
      <c r="AT594" s="162" t="s">
        <v>147</v>
      </c>
      <c r="AU594" s="162" t="s">
        <v>83</v>
      </c>
      <c r="AV594" s="14" t="s">
        <v>83</v>
      </c>
      <c r="AW594" s="14" t="s">
        <v>3</v>
      </c>
      <c r="AX594" s="14" t="s">
        <v>79</v>
      </c>
      <c r="AY594" s="162" t="s">
        <v>138</v>
      </c>
    </row>
    <row r="595" spans="1:65" s="2" customFormat="1" ht="16.5" customHeight="1" x14ac:dyDescent="0.2">
      <c r="A595" s="30"/>
      <c r="B595" s="141"/>
      <c r="C595" s="142">
        <v>105</v>
      </c>
      <c r="D595" s="142" t="s">
        <v>140</v>
      </c>
      <c r="E595" s="143" t="s">
        <v>657</v>
      </c>
      <c r="F595" s="144" t="s">
        <v>658</v>
      </c>
      <c r="G595" s="145" t="s">
        <v>233</v>
      </c>
      <c r="H595" s="146">
        <v>17</v>
      </c>
      <c r="I595" s="147"/>
      <c r="J595" s="147">
        <f>ROUND(I595*H595,2)</f>
        <v>0</v>
      </c>
      <c r="K595" s="144" t="s">
        <v>144</v>
      </c>
      <c r="L595" s="31"/>
      <c r="M595" s="148" t="s">
        <v>1</v>
      </c>
      <c r="N595" s="149" t="s">
        <v>39</v>
      </c>
      <c r="O595" s="150">
        <v>0.17100000000000001</v>
      </c>
      <c r="P595" s="150">
        <f>O595*H595</f>
        <v>2.907</v>
      </c>
      <c r="Q595" s="150">
        <v>0</v>
      </c>
      <c r="R595" s="150">
        <f>Q595*H595</f>
        <v>0</v>
      </c>
      <c r="S595" s="150">
        <v>0</v>
      </c>
      <c r="T595" s="151">
        <f>S595*H595</f>
        <v>0</v>
      </c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R595" s="152" t="s">
        <v>246</v>
      </c>
      <c r="AT595" s="152" t="s">
        <v>140</v>
      </c>
      <c r="AU595" s="152" t="s">
        <v>83</v>
      </c>
      <c r="AY595" s="18" t="s">
        <v>138</v>
      </c>
      <c r="BE595" s="153">
        <f>IF(N595="základní",J595,0)</f>
        <v>0</v>
      </c>
      <c r="BF595" s="153">
        <f>IF(N595="snížená",J595,0)</f>
        <v>0</v>
      </c>
      <c r="BG595" s="153">
        <f>IF(N595="zákl. přenesená",J595,0)</f>
        <v>0</v>
      </c>
      <c r="BH595" s="153">
        <f>IF(N595="sníž. přenesená",J595,0)</f>
        <v>0</v>
      </c>
      <c r="BI595" s="153">
        <f>IF(N595="nulová",J595,0)</f>
        <v>0</v>
      </c>
      <c r="BJ595" s="18" t="s">
        <v>79</v>
      </c>
      <c r="BK595" s="153">
        <f>ROUND(I595*H595,2)</f>
        <v>0</v>
      </c>
      <c r="BL595" s="18" t="s">
        <v>246</v>
      </c>
      <c r="BM595" s="152" t="s">
        <v>659</v>
      </c>
    </row>
    <row r="596" spans="1:65" s="14" customFormat="1" x14ac:dyDescent="0.2">
      <c r="B596" s="161"/>
      <c r="D596" s="155" t="s">
        <v>147</v>
      </c>
      <c r="E596" s="162" t="s">
        <v>1</v>
      </c>
      <c r="F596" s="163" t="s">
        <v>660</v>
      </c>
      <c r="H596" s="164">
        <v>17</v>
      </c>
      <c r="L596" s="161"/>
      <c r="M596" s="165"/>
      <c r="N596" s="166"/>
      <c r="O596" s="166"/>
      <c r="P596" s="166"/>
      <c r="Q596" s="166"/>
      <c r="R596" s="166"/>
      <c r="S596" s="166"/>
      <c r="T596" s="167"/>
      <c r="AT596" s="162" t="s">
        <v>147</v>
      </c>
      <c r="AU596" s="162" t="s">
        <v>83</v>
      </c>
      <c r="AV596" s="14" t="s">
        <v>83</v>
      </c>
      <c r="AW596" s="14" t="s">
        <v>30</v>
      </c>
      <c r="AX596" s="14" t="s">
        <v>74</v>
      </c>
      <c r="AY596" s="162" t="s">
        <v>138</v>
      </c>
    </row>
    <row r="597" spans="1:65" s="15" customFormat="1" x14ac:dyDescent="0.2">
      <c r="B597" s="168"/>
      <c r="D597" s="155" t="s">
        <v>147</v>
      </c>
      <c r="E597" s="169" t="s">
        <v>1</v>
      </c>
      <c r="F597" s="170" t="s">
        <v>153</v>
      </c>
      <c r="H597" s="171">
        <v>17</v>
      </c>
      <c r="L597" s="168"/>
      <c r="M597" s="172"/>
      <c r="N597" s="173"/>
      <c r="O597" s="173"/>
      <c r="P597" s="173"/>
      <c r="Q597" s="173"/>
      <c r="R597" s="173"/>
      <c r="S597" s="173"/>
      <c r="T597" s="174"/>
      <c r="AT597" s="169" t="s">
        <v>147</v>
      </c>
      <c r="AU597" s="169" t="s">
        <v>83</v>
      </c>
      <c r="AV597" s="15" t="s">
        <v>145</v>
      </c>
      <c r="AW597" s="15" t="s">
        <v>30</v>
      </c>
      <c r="AX597" s="15" t="s">
        <v>79</v>
      </c>
      <c r="AY597" s="169" t="s">
        <v>138</v>
      </c>
    </row>
    <row r="598" spans="1:65" s="2" customFormat="1" ht="16.5" customHeight="1" x14ac:dyDescent="0.2">
      <c r="A598" s="30"/>
      <c r="B598" s="141"/>
      <c r="C598" s="202">
        <v>106</v>
      </c>
      <c r="D598" s="185" t="s">
        <v>217</v>
      </c>
      <c r="E598" s="186" t="s">
        <v>661</v>
      </c>
      <c r="F598" s="187" t="s">
        <v>662</v>
      </c>
      <c r="G598" s="188" t="s">
        <v>233</v>
      </c>
      <c r="H598" s="189">
        <v>17</v>
      </c>
      <c r="I598" s="190"/>
      <c r="J598" s="190">
        <f>ROUND(I598*H598,2)</f>
        <v>0</v>
      </c>
      <c r="K598" s="187" t="s">
        <v>144</v>
      </c>
      <c r="L598" s="191"/>
      <c r="M598" s="192" t="s">
        <v>1</v>
      </c>
      <c r="N598" s="193" t="s">
        <v>39</v>
      </c>
      <c r="O598" s="150">
        <v>0</v>
      </c>
      <c r="P598" s="150">
        <f>O598*H598</f>
        <v>0</v>
      </c>
      <c r="Q598" s="150">
        <v>8.0000000000000007E-5</v>
      </c>
      <c r="R598" s="150">
        <f>Q598*H598</f>
        <v>1.3600000000000001E-3</v>
      </c>
      <c r="S598" s="150">
        <v>0</v>
      </c>
      <c r="T598" s="151">
        <f>S598*H598</f>
        <v>0</v>
      </c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R598" s="152" t="s">
        <v>319</v>
      </c>
      <c r="AT598" s="152" t="s">
        <v>217</v>
      </c>
      <c r="AU598" s="152" t="s">
        <v>83</v>
      </c>
      <c r="AY598" s="18" t="s">
        <v>138</v>
      </c>
      <c r="BE598" s="153">
        <f>IF(N598="základní",J598,0)</f>
        <v>0</v>
      </c>
      <c r="BF598" s="153">
        <f>IF(N598="snížená",J598,0)</f>
        <v>0</v>
      </c>
      <c r="BG598" s="153">
        <f>IF(N598="zákl. přenesená",J598,0)</f>
        <v>0</v>
      </c>
      <c r="BH598" s="153">
        <f>IF(N598="sníž. přenesená",J598,0)</f>
        <v>0</v>
      </c>
      <c r="BI598" s="153">
        <f>IF(N598="nulová",J598,0)</f>
        <v>0</v>
      </c>
      <c r="BJ598" s="18" t="s">
        <v>79</v>
      </c>
      <c r="BK598" s="153">
        <f>ROUND(I598*H598,2)</f>
        <v>0</v>
      </c>
      <c r="BL598" s="18" t="s">
        <v>246</v>
      </c>
      <c r="BM598" s="152" t="s">
        <v>663</v>
      </c>
    </row>
    <row r="599" spans="1:65" s="2" customFormat="1" ht="21.75" customHeight="1" x14ac:dyDescent="0.2">
      <c r="A599" s="30"/>
      <c r="B599" s="141"/>
      <c r="C599" s="142">
        <v>107</v>
      </c>
      <c r="D599" s="142" t="s">
        <v>140</v>
      </c>
      <c r="E599" s="143" t="s">
        <v>664</v>
      </c>
      <c r="F599" s="144" t="s">
        <v>665</v>
      </c>
      <c r="G599" s="145" t="s">
        <v>534</v>
      </c>
      <c r="H599" s="146">
        <v>1</v>
      </c>
      <c r="I599" s="147"/>
      <c r="J599" s="147">
        <f>ROUND(I599*H599,2)</f>
        <v>0</v>
      </c>
      <c r="K599" s="144" t="s">
        <v>1</v>
      </c>
      <c r="L599" s="31"/>
      <c r="M599" s="148" t="s">
        <v>1</v>
      </c>
      <c r="N599" s="149" t="s">
        <v>39</v>
      </c>
      <c r="O599" s="150">
        <v>0.05</v>
      </c>
      <c r="P599" s="150">
        <f>O599*H599</f>
        <v>0.05</v>
      </c>
      <c r="Q599" s="150">
        <v>0</v>
      </c>
      <c r="R599" s="150">
        <f>Q599*H599</f>
        <v>0</v>
      </c>
      <c r="S599" s="150">
        <v>0.15</v>
      </c>
      <c r="T599" s="151">
        <f>S599*H599</f>
        <v>0.15</v>
      </c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R599" s="152" t="s">
        <v>246</v>
      </c>
      <c r="AT599" s="152" t="s">
        <v>140</v>
      </c>
      <c r="AU599" s="152" t="s">
        <v>83</v>
      </c>
      <c r="AY599" s="18" t="s">
        <v>138</v>
      </c>
      <c r="BE599" s="153">
        <f>IF(N599="základní",J599,0)</f>
        <v>0</v>
      </c>
      <c r="BF599" s="153">
        <f>IF(N599="snížená",J599,0)</f>
        <v>0</v>
      </c>
      <c r="BG599" s="153">
        <f>IF(N599="zákl. přenesená",J599,0)</f>
        <v>0</v>
      </c>
      <c r="BH599" s="153">
        <f>IF(N599="sníž. přenesená",J599,0)</f>
        <v>0</v>
      </c>
      <c r="BI599" s="153">
        <f>IF(N599="nulová",J599,0)</f>
        <v>0</v>
      </c>
      <c r="BJ599" s="18" t="s">
        <v>79</v>
      </c>
      <c r="BK599" s="153">
        <f>ROUND(I599*H599,2)</f>
        <v>0</v>
      </c>
      <c r="BL599" s="18" t="s">
        <v>246</v>
      </c>
      <c r="BM599" s="152" t="s">
        <v>666</v>
      </c>
    </row>
    <row r="600" spans="1:65" s="2" customFormat="1" ht="16.5" customHeight="1" x14ac:dyDescent="0.2">
      <c r="A600" s="30"/>
      <c r="B600" s="141"/>
      <c r="C600" s="142">
        <v>108</v>
      </c>
      <c r="D600" s="142" t="s">
        <v>140</v>
      </c>
      <c r="E600" s="143" t="s">
        <v>667</v>
      </c>
      <c r="F600" s="144" t="s">
        <v>668</v>
      </c>
      <c r="G600" s="145" t="s">
        <v>262</v>
      </c>
      <c r="H600" s="146">
        <v>38</v>
      </c>
      <c r="I600" s="147"/>
      <c r="J600" s="147">
        <f>ROUND(I600*H600,2)</f>
        <v>0</v>
      </c>
      <c r="K600" s="144" t="s">
        <v>144</v>
      </c>
      <c r="L600" s="31"/>
      <c r="M600" s="148" t="s">
        <v>1</v>
      </c>
      <c r="N600" s="149" t="s">
        <v>39</v>
      </c>
      <c r="O600" s="150">
        <v>0.2</v>
      </c>
      <c r="P600" s="150">
        <f>O600*H600</f>
        <v>7.6000000000000005</v>
      </c>
      <c r="Q600" s="150">
        <v>0</v>
      </c>
      <c r="R600" s="150">
        <f>Q600*H600</f>
        <v>0</v>
      </c>
      <c r="S600" s="150">
        <v>0</v>
      </c>
      <c r="T600" s="151">
        <f>S600*H600</f>
        <v>0</v>
      </c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R600" s="152" t="s">
        <v>246</v>
      </c>
      <c r="AT600" s="152" t="s">
        <v>140</v>
      </c>
      <c r="AU600" s="152" t="s">
        <v>83</v>
      </c>
      <c r="AY600" s="18" t="s">
        <v>138</v>
      </c>
      <c r="BE600" s="153">
        <f>IF(N600="základní",J600,0)</f>
        <v>0</v>
      </c>
      <c r="BF600" s="153">
        <f>IF(N600="snížená",J600,0)</f>
        <v>0</v>
      </c>
      <c r="BG600" s="153">
        <f>IF(N600="zákl. přenesená",J600,0)</f>
        <v>0</v>
      </c>
      <c r="BH600" s="153">
        <f>IF(N600="sníž. přenesená",J600,0)</f>
        <v>0</v>
      </c>
      <c r="BI600" s="153">
        <f>IF(N600="nulová",J600,0)</f>
        <v>0</v>
      </c>
      <c r="BJ600" s="18" t="s">
        <v>79</v>
      </c>
      <c r="BK600" s="153">
        <f>ROUND(I600*H600,2)</f>
        <v>0</v>
      </c>
      <c r="BL600" s="18" t="s">
        <v>246</v>
      </c>
      <c r="BM600" s="152" t="s">
        <v>669</v>
      </c>
    </row>
    <row r="601" spans="1:65" s="13" customFormat="1" x14ac:dyDescent="0.2">
      <c r="B601" s="154"/>
      <c r="D601" s="155" t="s">
        <v>147</v>
      </c>
      <c r="E601" s="156" t="s">
        <v>1</v>
      </c>
      <c r="F601" s="157" t="s">
        <v>166</v>
      </c>
      <c r="H601" s="156" t="s">
        <v>1</v>
      </c>
      <c r="L601" s="154"/>
      <c r="M601" s="158"/>
      <c r="N601" s="159"/>
      <c r="O601" s="159"/>
      <c r="P601" s="159"/>
      <c r="Q601" s="159"/>
      <c r="R601" s="159"/>
      <c r="S601" s="159"/>
      <c r="T601" s="160"/>
      <c r="AT601" s="156" t="s">
        <v>147</v>
      </c>
      <c r="AU601" s="156" t="s">
        <v>83</v>
      </c>
      <c r="AV601" s="13" t="s">
        <v>79</v>
      </c>
      <c r="AW601" s="13" t="s">
        <v>30</v>
      </c>
      <c r="AX601" s="13" t="s">
        <v>74</v>
      </c>
      <c r="AY601" s="156" t="s">
        <v>138</v>
      </c>
    </row>
    <row r="602" spans="1:65" s="14" customFormat="1" x14ac:dyDescent="0.2">
      <c r="B602" s="161"/>
      <c r="D602" s="155" t="s">
        <v>147</v>
      </c>
      <c r="E602" s="162" t="s">
        <v>1</v>
      </c>
      <c r="F602" s="163" t="s">
        <v>185</v>
      </c>
      <c r="H602" s="164">
        <v>7</v>
      </c>
      <c r="L602" s="161"/>
      <c r="M602" s="165"/>
      <c r="N602" s="166"/>
      <c r="O602" s="166"/>
      <c r="P602" s="166"/>
      <c r="Q602" s="166"/>
      <c r="R602" s="166"/>
      <c r="S602" s="166"/>
      <c r="T602" s="167"/>
      <c r="AT602" s="162" t="s">
        <v>147</v>
      </c>
      <c r="AU602" s="162" t="s">
        <v>83</v>
      </c>
      <c r="AV602" s="14" t="s">
        <v>83</v>
      </c>
      <c r="AW602" s="14" t="s">
        <v>30</v>
      </c>
      <c r="AX602" s="14" t="s">
        <v>74</v>
      </c>
      <c r="AY602" s="162" t="s">
        <v>138</v>
      </c>
    </row>
    <row r="603" spans="1:65" s="14" customFormat="1" x14ac:dyDescent="0.2">
      <c r="B603" s="161"/>
      <c r="D603" s="155" t="s">
        <v>147</v>
      </c>
      <c r="E603" s="162" t="s">
        <v>1</v>
      </c>
      <c r="F603" s="163" t="s">
        <v>189</v>
      </c>
      <c r="H603" s="164">
        <v>8</v>
      </c>
      <c r="L603" s="161"/>
      <c r="M603" s="165"/>
      <c r="N603" s="166"/>
      <c r="O603" s="166"/>
      <c r="P603" s="166"/>
      <c r="Q603" s="166"/>
      <c r="R603" s="166"/>
      <c r="S603" s="166"/>
      <c r="T603" s="167"/>
      <c r="AT603" s="162" t="s">
        <v>147</v>
      </c>
      <c r="AU603" s="162" t="s">
        <v>83</v>
      </c>
      <c r="AV603" s="14" t="s">
        <v>83</v>
      </c>
      <c r="AW603" s="14" t="s">
        <v>30</v>
      </c>
      <c r="AX603" s="14" t="s">
        <v>74</v>
      </c>
      <c r="AY603" s="162" t="s">
        <v>138</v>
      </c>
    </row>
    <row r="604" spans="1:65" s="13" customFormat="1" x14ac:dyDescent="0.2">
      <c r="B604" s="154"/>
      <c r="D604" s="155" t="s">
        <v>147</v>
      </c>
      <c r="E604" s="156" t="s">
        <v>1</v>
      </c>
      <c r="F604" s="157" t="s">
        <v>167</v>
      </c>
      <c r="H604" s="156" t="s">
        <v>1</v>
      </c>
      <c r="L604" s="154"/>
      <c r="M604" s="158"/>
      <c r="N604" s="159"/>
      <c r="O604" s="159"/>
      <c r="P604" s="159"/>
      <c r="Q604" s="159"/>
      <c r="R604" s="159"/>
      <c r="S604" s="159"/>
      <c r="T604" s="160"/>
      <c r="AT604" s="156" t="s">
        <v>147</v>
      </c>
      <c r="AU604" s="156" t="s">
        <v>83</v>
      </c>
      <c r="AV604" s="13" t="s">
        <v>79</v>
      </c>
      <c r="AW604" s="13" t="s">
        <v>30</v>
      </c>
      <c r="AX604" s="13" t="s">
        <v>74</v>
      </c>
      <c r="AY604" s="156" t="s">
        <v>138</v>
      </c>
    </row>
    <row r="605" spans="1:65" s="14" customFormat="1" x14ac:dyDescent="0.2">
      <c r="B605" s="161"/>
      <c r="D605" s="155" t="s">
        <v>147</v>
      </c>
      <c r="E605" s="162" t="s">
        <v>1</v>
      </c>
      <c r="F605" s="163" t="s">
        <v>178</v>
      </c>
      <c r="H605" s="164">
        <v>6</v>
      </c>
      <c r="L605" s="161"/>
      <c r="M605" s="165"/>
      <c r="N605" s="166"/>
      <c r="O605" s="166"/>
      <c r="P605" s="166"/>
      <c r="Q605" s="166"/>
      <c r="R605" s="166"/>
      <c r="S605" s="166"/>
      <c r="T605" s="167"/>
      <c r="AT605" s="162" t="s">
        <v>147</v>
      </c>
      <c r="AU605" s="162" t="s">
        <v>83</v>
      </c>
      <c r="AV605" s="14" t="s">
        <v>83</v>
      </c>
      <c r="AW605" s="14" t="s">
        <v>30</v>
      </c>
      <c r="AX605" s="14" t="s">
        <v>74</v>
      </c>
      <c r="AY605" s="162" t="s">
        <v>138</v>
      </c>
    </row>
    <row r="606" spans="1:65" s="14" customFormat="1" x14ac:dyDescent="0.2">
      <c r="B606" s="161"/>
      <c r="D606" s="155" t="s">
        <v>147</v>
      </c>
      <c r="E606" s="162" t="s">
        <v>1</v>
      </c>
      <c r="F606" s="163" t="s">
        <v>189</v>
      </c>
      <c r="H606" s="164">
        <v>8</v>
      </c>
      <c r="L606" s="161"/>
      <c r="M606" s="165"/>
      <c r="N606" s="166"/>
      <c r="O606" s="166"/>
      <c r="P606" s="166"/>
      <c r="Q606" s="166"/>
      <c r="R606" s="166"/>
      <c r="S606" s="166"/>
      <c r="T606" s="167"/>
      <c r="AT606" s="162" t="s">
        <v>147</v>
      </c>
      <c r="AU606" s="162" t="s">
        <v>83</v>
      </c>
      <c r="AV606" s="14" t="s">
        <v>83</v>
      </c>
      <c r="AW606" s="14" t="s">
        <v>30</v>
      </c>
      <c r="AX606" s="14" t="s">
        <v>74</v>
      </c>
      <c r="AY606" s="162" t="s">
        <v>138</v>
      </c>
    </row>
    <row r="607" spans="1:65" s="13" customFormat="1" x14ac:dyDescent="0.2">
      <c r="B607" s="154"/>
      <c r="D607" s="155" t="s">
        <v>147</v>
      </c>
      <c r="E607" s="156" t="s">
        <v>1</v>
      </c>
      <c r="F607" s="157" t="s">
        <v>288</v>
      </c>
      <c r="H607" s="156" t="s">
        <v>1</v>
      </c>
      <c r="L607" s="154"/>
      <c r="M607" s="158"/>
      <c r="N607" s="159"/>
      <c r="O607" s="159"/>
      <c r="P607" s="159"/>
      <c r="Q607" s="159"/>
      <c r="R607" s="159"/>
      <c r="S607" s="159"/>
      <c r="T607" s="160"/>
      <c r="AT607" s="156" t="s">
        <v>147</v>
      </c>
      <c r="AU607" s="156" t="s">
        <v>83</v>
      </c>
      <c r="AV607" s="13" t="s">
        <v>79</v>
      </c>
      <c r="AW607" s="13" t="s">
        <v>30</v>
      </c>
      <c r="AX607" s="13" t="s">
        <v>74</v>
      </c>
      <c r="AY607" s="156" t="s">
        <v>138</v>
      </c>
    </row>
    <row r="608" spans="1:65" s="14" customFormat="1" x14ac:dyDescent="0.2">
      <c r="B608" s="161"/>
      <c r="D608" s="155" t="s">
        <v>147</v>
      </c>
      <c r="E608" s="162" t="s">
        <v>1</v>
      </c>
      <c r="F608" s="163" t="s">
        <v>83</v>
      </c>
      <c r="H608" s="164">
        <v>2</v>
      </c>
      <c r="L608" s="161"/>
      <c r="M608" s="165"/>
      <c r="N608" s="166"/>
      <c r="O608" s="166"/>
      <c r="P608" s="166"/>
      <c r="Q608" s="166"/>
      <c r="R608" s="166"/>
      <c r="S608" s="166"/>
      <c r="T608" s="167"/>
      <c r="AT608" s="162" t="s">
        <v>147</v>
      </c>
      <c r="AU608" s="162" t="s">
        <v>83</v>
      </c>
      <c r="AV608" s="14" t="s">
        <v>83</v>
      </c>
      <c r="AW608" s="14" t="s">
        <v>30</v>
      </c>
      <c r="AX608" s="14" t="s">
        <v>74</v>
      </c>
      <c r="AY608" s="162" t="s">
        <v>138</v>
      </c>
    </row>
    <row r="609" spans="1:65" s="14" customFormat="1" x14ac:dyDescent="0.2">
      <c r="B609" s="161"/>
      <c r="D609" s="155" t="s">
        <v>147</v>
      </c>
      <c r="E609" s="162" t="s">
        <v>1</v>
      </c>
      <c r="F609" s="163" t="s">
        <v>83</v>
      </c>
      <c r="H609" s="164">
        <v>2</v>
      </c>
      <c r="L609" s="161"/>
      <c r="M609" s="165"/>
      <c r="N609" s="166"/>
      <c r="O609" s="166"/>
      <c r="P609" s="166"/>
      <c r="Q609" s="166"/>
      <c r="R609" s="166"/>
      <c r="S609" s="166"/>
      <c r="T609" s="167"/>
      <c r="AT609" s="162" t="s">
        <v>147</v>
      </c>
      <c r="AU609" s="162" t="s">
        <v>83</v>
      </c>
      <c r="AV609" s="14" t="s">
        <v>83</v>
      </c>
      <c r="AW609" s="14" t="s">
        <v>30</v>
      </c>
      <c r="AX609" s="14" t="s">
        <v>74</v>
      </c>
      <c r="AY609" s="162" t="s">
        <v>138</v>
      </c>
    </row>
    <row r="610" spans="1:65" s="13" customFormat="1" x14ac:dyDescent="0.2">
      <c r="B610" s="154"/>
      <c r="D610" s="155" t="s">
        <v>147</v>
      </c>
      <c r="E610" s="156" t="s">
        <v>1</v>
      </c>
      <c r="F610" s="157" t="s">
        <v>293</v>
      </c>
      <c r="H610" s="156" t="s">
        <v>1</v>
      </c>
      <c r="L610" s="154"/>
      <c r="M610" s="158"/>
      <c r="N610" s="159"/>
      <c r="O610" s="159"/>
      <c r="P610" s="159"/>
      <c r="Q610" s="159"/>
      <c r="R610" s="159"/>
      <c r="S610" s="159"/>
      <c r="T610" s="160"/>
      <c r="AT610" s="156" t="s">
        <v>147</v>
      </c>
      <c r="AU610" s="156" t="s">
        <v>83</v>
      </c>
      <c r="AV610" s="13" t="s">
        <v>79</v>
      </c>
      <c r="AW610" s="13" t="s">
        <v>30</v>
      </c>
      <c r="AX610" s="13" t="s">
        <v>74</v>
      </c>
      <c r="AY610" s="156" t="s">
        <v>138</v>
      </c>
    </row>
    <row r="611" spans="1:65" s="14" customFormat="1" x14ac:dyDescent="0.2">
      <c r="B611" s="161"/>
      <c r="D611" s="155" t="s">
        <v>147</v>
      </c>
      <c r="E611" s="162" t="s">
        <v>1</v>
      </c>
      <c r="F611" s="163" t="s">
        <v>145</v>
      </c>
      <c r="H611" s="164">
        <v>4</v>
      </c>
      <c r="L611" s="161"/>
      <c r="M611" s="165"/>
      <c r="N611" s="166"/>
      <c r="O611" s="166"/>
      <c r="P611" s="166"/>
      <c r="Q611" s="166"/>
      <c r="R611" s="166"/>
      <c r="S611" s="166"/>
      <c r="T611" s="167"/>
      <c r="AT611" s="162" t="s">
        <v>147</v>
      </c>
      <c r="AU611" s="162" t="s">
        <v>83</v>
      </c>
      <c r="AV611" s="14" t="s">
        <v>83</v>
      </c>
      <c r="AW611" s="14" t="s">
        <v>30</v>
      </c>
      <c r="AX611" s="14" t="s">
        <v>74</v>
      </c>
      <c r="AY611" s="162" t="s">
        <v>138</v>
      </c>
    </row>
    <row r="612" spans="1:65" s="14" customFormat="1" x14ac:dyDescent="0.2">
      <c r="B612" s="161"/>
      <c r="D612" s="155" t="s">
        <v>147</v>
      </c>
      <c r="E612" s="162" t="s">
        <v>1</v>
      </c>
      <c r="F612" s="163" t="s">
        <v>79</v>
      </c>
      <c r="H612" s="164">
        <v>1</v>
      </c>
      <c r="L612" s="161"/>
      <c r="M612" s="165"/>
      <c r="N612" s="166"/>
      <c r="O612" s="166"/>
      <c r="P612" s="166"/>
      <c r="Q612" s="166"/>
      <c r="R612" s="166"/>
      <c r="S612" s="166"/>
      <c r="T612" s="167"/>
      <c r="AT612" s="162" t="s">
        <v>147</v>
      </c>
      <c r="AU612" s="162" t="s">
        <v>83</v>
      </c>
      <c r="AV612" s="14" t="s">
        <v>83</v>
      </c>
      <c r="AW612" s="14" t="s">
        <v>30</v>
      </c>
      <c r="AX612" s="14" t="s">
        <v>74</v>
      </c>
      <c r="AY612" s="162" t="s">
        <v>138</v>
      </c>
    </row>
    <row r="613" spans="1:65" s="15" customFormat="1" x14ac:dyDescent="0.2">
      <c r="B613" s="168"/>
      <c r="D613" s="155" t="s">
        <v>147</v>
      </c>
      <c r="E613" s="169" t="s">
        <v>1</v>
      </c>
      <c r="F613" s="170" t="s">
        <v>153</v>
      </c>
      <c r="H613" s="171">
        <v>38</v>
      </c>
      <c r="L613" s="168"/>
      <c r="M613" s="172"/>
      <c r="N613" s="173"/>
      <c r="O613" s="173"/>
      <c r="P613" s="173"/>
      <c r="Q613" s="173"/>
      <c r="R613" s="173"/>
      <c r="S613" s="173"/>
      <c r="T613" s="174"/>
      <c r="AT613" s="169" t="s">
        <v>147</v>
      </c>
      <c r="AU613" s="169" t="s">
        <v>83</v>
      </c>
      <c r="AV613" s="15" t="s">
        <v>145</v>
      </c>
      <c r="AW613" s="15" t="s">
        <v>30</v>
      </c>
      <c r="AX613" s="15" t="s">
        <v>79</v>
      </c>
      <c r="AY613" s="169" t="s">
        <v>138</v>
      </c>
    </row>
    <row r="614" spans="1:65" s="2" customFormat="1" ht="33" customHeight="1" x14ac:dyDescent="0.2">
      <c r="A614" s="30"/>
      <c r="B614" s="141"/>
      <c r="C614" s="202">
        <v>109</v>
      </c>
      <c r="D614" s="185" t="s">
        <v>217</v>
      </c>
      <c r="E614" s="186" t="s">
        <v>670</v>
      </c>
      <c r="F614" s="187" t="s">
        <v>671</v>
      </c>
      <c r="G614" s="188" t="s">
        <v>262</v>
      </c>
      <c r="H614" s="189">
        <v>18</v>
      </c>
      <c r="I614" s="190"/>
      <c r="J614" s="190">
        <f>ROUND(I614*H614,2)</f>
        <v>0</v>
      </c>
      <c r="K614" s="187" t="s">
        <v>144</v>
      </c>
      <c r="L614" s="191"/>
      <c r="M614" s="192" t="s">
        <v>1</v>
      </c>
      <c r="N614" s="193" t="s">
        <v>39</v>
      </c>
      <c r="O614" s="150">
        <v>0</v>
      </c>
      <c r="P614" s="150">
        <f>O614*H614</f>
        <v>0</v>
      </c>
      <c r="Q614" s="150">
        <v>9.0000000000000006E-5</v>
      </c>
      <c r="R614" s="150">
        <f>Q614*H614</f>
        <v>1.6200000000000001E-3</v>
      </c>
      <c r="S614" s="150">
        <v>0</v>
      </c>
      <c r="T614" s="151">
        <f>S614*H614</f>
        <v>0</v>
      </c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R614" s="152" t="s">
        <v>319</v>
      </c>
      <c r="AT614" s="152" t="s">
        <v>217</v>
      </c>
      <c r="AU614" s="152" t="s">
        <v>83</v>
      </c>
      <c r="AY614" s="18" t="s">
        <v>138</v>
      </c>
      <c r="BE614" s="153">
        <f>IF(N614="základní",J614,0)</f>
        <v>0</v>
      </c>
      <c r="BF614" s="153">
        <f>IF(N614="snížená",J614,0)</f>
        <v>0</v>
      </c>
      <c r="BG614" s="153">
        <f>IF(N614="zákl. přenesená",J614,0)</f>
        <v>0</v>
      </c>
      <c r="BH614" s="153">
        <f>IF(N614="sníž. přenesená",J614,0)</f>
        <v>0</v>
      </c>
      <c r="BI614" s="153">
        <f>IF(N614="nulová",J614,0)</f>
        <v>0</v>
      </c>
      <c r="BJ614" s="18" t="s">
        <v>79</v>
      </c>
      <c r="BK614" s="153">
        <f>ROUND(I614*H614,2)</f>
        <v>0</v>
      </c>
      <c r="BL614" s="18" t="s">
        <v>246</v>
      </c>
      <c r="BM614" s="152" t="s">
        <v>672</v>
      </c>
    </row>
    <row r="615" spans="1:65" s="2" customFormat="1" ht="16.5" customHeight="1" x14ac:dyDescent="0.2">
      <c r="A615" s="30"/>
      <c r="B615" s="141"/>
      <c r="C615" s="202">
        <v>110</v>
      </c>
      <c r="D615" s="185" t="s">
        <v>217</v>
      </c>
      <c r="E615" s="186" t="s">
        <v>673</v>
      </c>
      <c r="F615" s="187" t="s">
        <v>674</v>
      </c>
      <c r="G615" s="188" t="s">
        <v>262</v>
      </c>
      <c r="H615" s="189">
        <v>20</v>
      </c>
      <c r="I615" s="190"/>
      <c r="J615" s="190">
        <f>ROUND(I615*H615,2)</f>
        <v>0</v>
      </c>
      <c r="K615" s="187" t="s">
        <v>144</v>
      </c>
      <c r="L615" s="191"/>
      <c r="M615" s="192" t="s">
        <v>1</v>
      </c>
      <c r="N615" s="193" t="s">
        <v>39</v>
      </c>
      <c r="O615" s="150">
        <v>0</v>
      </c>
      <c r="P615" s="150">
        <f>O615*H615</f>
        <v>0</v>
      </c>
      <c r="Q615" s="150">
        <v>3.0000000000000001E-5</v>
      </c>
      <c r="R615" s="150">
        <f>Q615*H615</f>
        <v>6.0000000000000006E-4</v>
      </c>
      <c r="S615" s="150">
        <v>0</v>
      </c>
      <c r="T615" s="151">
        <f>S615*H615</f>
        <v>0</v>
      </c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R615" s="152" t="s">
        <v>319</v>
      </c>
      <c r="AT615" s="152" t="s">
        <v>217</v>
      </c>
      <c r="AU615" s="152" t="s">
        <v>83</v>
      </c>
      <c r="AY615" s="18" t="s">
        <v>138</v>
      </c>
      <c r="BE615" s="153">
        <f>IF(N615="základní",J615,0)</f>
        <v>0</v>
      </c>
      <c r="BF615" s="153">
        <f>IF(N615="snížená",J615,0)</f>
        <v>0</v>
      </c>
      <c r="BG615" s="153">
        <f>IF(N615="zákl. přenesená",J615,0)</f>
        <v>0</v>
      </c>
      <c r="BH615" s="153">
        <f>IF(N615="sníž. přenesená",J615,0)</f>
        <v>0</v>
      </c>
      <c r="BI615" s="153">
        <f>IF(N615="nulová",J615,0)</f>
        <v>0</v>
      </c>
      <c r="BJ615" s="18" t="s">
        <v>79</v>
      </c>
      <c r="BK615" s="153">
        <f>ROUND(I615*H615,2)</f>
        <v>0</v>
      </c>
      <c r="BL615" s="18" t="s">
        <v>246</v>
      </c>
      <c r="BM615" s="152" t="s">
        <v>675</v>
      </c>
    </row>
    <row r="616" spans="1:65" s="2" customFormat="1" ht="16.5" customHeight="1" x14ac:dyDescent="0.2">
      <c r="A616" s="30"/>
      <c r="B616" s="141"/>
      <c r="C616" s="142">
        <v>111</v>
      </c>
      <c r="D616" s="142" t="s">
        <v>140</v>
      </c>
      <c r="E616" s="143" t="s">
        <v>676</v>
      </c>
      <c r="F616" s="144" t="s">
        <v>677</v>
      </c>
      <c r="G616" s="145" t="s">
        <v>262</v>
      </c>
      <c r="H616" s="146">
        <v>6</v>
      </c>
      <c r="I616" s="147"/>
      <c r="J616" s="147">
        <f>ROUND(I616*H616,2)</f>
        <v>0</v>
      </c>
      <c r="K616" s="144" t="s">
        <v>144</v>
      </c>
      <c r="L616" s="31"/>
      <c r="M616" s="148" t="s">
        <v>1</v>
      </c>
      <c r="N616" s="149" t="s">
        <v>39</v>
      </c>
      <c r="O616" s="150">
        <v>0.17899999999999999</v>
      </c>
      <c r="P616" s="150">
        <f>O616*H616</f>
        <v>1.0739999999999998</v>
      </c>
      <c r="Q616" s="150">
        <v>0</v>
      </c>
      <c r="R616" s="150">
        <f>Q616*H616</f>
        <v>0</v>
      </c>
      <c r="S616" s="150">
        <v>0</v>
      </c>
      <c r="T616" s="151">
        <f>S616*H616</f>
        <v>0</v>
      </c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R616" s="152" t="s">
        <v>246</v>
      </c>
      <c r="AT616" s="152" t="s">
        <v>140</v>
      </c>
      <c r="AU616" s="152" t="s">
        <v>83</v>
      </c>
      <c r="AY616" s="18" t="s">
        <v>138</v>
      </c>
      <c r="BE616" s="153">
        <f>IF(N616="základní",J616,0)</f>
        <v>0</v>
      </c>
      <c r="BF616" s="153">
        <f>IF(N616="snížená",J616,0)</f>
        <v>0</v>
      </c>
      <c r="BG616" s="153">
        <f>IF(N616="zákl. přenesená",J616,0)</f>
        <v>0</v>
      </c>
      <c r="BH616" s="153">
        <f>IF(N616="sníž. přenesená",J616,0)</f>
        <v>0</v>
      </c>
      <c r="BI616" s="153">
        <f>IF(N616="nulová",J616,0)</f>
        <v>0</v>
      </c>
      <c r="BJ616" s="18" t="s">
        <v>79</v>
      </c>
      <c r="BK616" s="153">
        <f>ROUND(I616*H616,2)</f>
        <v>0</v>
      </c>
      <c r="BL616" s="18" t="s">
        <v>246</v>
      </c>
      <c r="BM616" s="152" t="s">
        <v>678</v>
      </c>
    </row>
    <row r="617" spans="1:65" s="2" customFormat="1" ht="33" customHeight="1" x14ac:dyDescent="0.2">
      <c r="A617" s="30"/>
      <c r="B617" s="141"/>
      <c r="C617" s="202">
        <v>112</v>
      </c>
      <c r="D617" s="185" t="s">
        <v>217</v>
      </c>
      <c r="E617" s="186" t="s">
        <v>670</v>
      </c>
      <c r="F617" s="187" t="s">
        <v>671</v>
      </c>
      <c r="G617" s="188" t="s">
        <v>262</v>
      </c>
      <c r="H617" s="189">
        <v>6</v>
      </c>
      <c r="I617" s="190"/>
      <c r="J617" s="190">
        <f>ROUND(I617*H617,2)</f>
        <v>0</v>
      </c>
      <c r="K617" s="187" t="s">
        <v>144</v>
      </c>
      <c r="L617" s="191"/>
      <c r="M617" s="192" t="s">
        <v>1</v>
      </c>
      <c r="N617" s="193" t="s">
        <v>39</v>
      </c>
      <c r="O617" s="150">
        <v>0</v>
      </c>
      <c r="P617" s="150">
        <f>O617*H617</f>
        <v>0</v>
      </c>
      <c r="Q617" s="150">
        <v>9.0000000000000006E-5</v>
      </c>
      <c r="R617" s="150">
        <f>Q617*H617</f>
        <v>5.4000000000000001E-4</v>
      </c>
      <c r="S617" s="150">
        <v>0</v>
      </c>
      <c r="T617" s="151">
        <f>S617*H617</f>
        <v>0</v>
      </c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R617" s="152" t="s">
        <v>319</v>
      </c>
      <c r="AT617" s="152" t="s">
        <v>217</v>
      </c>
      <c r="AU617" s="152" t="s">
        <v>83</v>
      </c>
      <c r="AY617" s="18" t="s">
        <v>138</v>
      </c>
      <c r="BE617" s="153">
        <f>IF(N617="základní",J617,0)</f>
        <v>0</v>
      </c>
      <c r="BF617" s="153">
        <f>IF(N617="snížená",J617,0)</f>
        <v>0</v>
      </c>
      <c r="BG617" s="153">
        <f>IF(N617="zákl. přenesená",J617,0)</f>
        <v>0</v>
      </c>
      <c r="BH617" s="153">
        <f>IF(N617="sníž. přenesená",J617,0)</f>
        <v>0</v>
      </c>
      <c r="BI617" s="153">
        <f>IF(N617="nulová",J617,0)</f>
        <v>0</v>
      </c>
      <c r="BJ617" s="18" t="s">
        <v>79</v>
      </c>
      <c r="BK617" s="153">
        <f>ROUND(I617*H617,2)</f>
        <v>0</v>
      </c>
      <c r="BL617" s="18" t="s">
        <v>246</v>
      </c>
      <c r="BM617" s="152" t="s">
        <v>679</v>
      </c>
    </row>
    <row r="618" spans="1:65" s="2" customFormat="1" ht="21.75" customHeight="1" x14ac:dyDescent="0.2">
      <c r="A618" s="30"/>
      <c r="B618" s="141"/>
      <c r="C618" s="142">
        <v>113</v>
      </c>
      <c r="D618" s="142" t="s">
        <v>140</v>
      </c>
      <c r="E618" s="143" t="s">
        <v>680</v>
      </c>
      <c r="F618" s="144" t="s">
        <v>681</v>
      </c>
      <c r="G618" s="145" t="s">
        <v>233</v>
      </c>
      <c r="H618" s="146">
        <v>109.72499999999999</v>
      </c>
      <c r="I618" s="147"/>
      <c r="J618" s="147">
        <f>ROUND(I618*H618,2)</f>
        <v>0</v>
      </c>
      <c r="K618" s="144" t="s">
        <v>144</v>
      </c>
      <c r="L618" s="31"/>
      <c r="M618" s="148" t="s">
        <v>1</v>
      </c>
      <c r="N618" s="149" t="s">
        <v>39</v>
      </c>
      <c r="O618" s="150">
        <v>9.8000000000000004E-2</v>
      </c>
      <c r="P618" s="150">
        <f>O618*H618</f>
        <v>10.75305</v>
      </c>
      <c r="Q618" s="150">
        <v>0</v>
      </c>
      <c r="R618" s="150">
        <f>Q618*H618</f>
        <v>0</v>
      </c>
      <c r="S618" s="150">
        <v>0</v>
      </c>
      <c r="T618" s="151">
        <f>S618*H618</f>
        <v>0</v>
      </c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R618" s="152" t="s">
        <v>246</v>
      </c>
      <c r="AT618" s="152" t="s">
        <v>140</v>
      </c>
      <c r="AU618" s="152" t="s">
        <v>83</v>
      </c>
      <c r="AY618" s="18" t="s">
        <v>138</v>
      </c>
      <c r="BE618" s="153">
        <f>IF(N618="základní",J618,0)</f>
        <v>0</v>
      </c>
      <c r="BF618" s="153">
        <f>IF(N618="snížená",J618,0)</f>
        <v>0</v>
      </c>
      <c r="BG618" s="153">
        <f>IF(N618="zákl. přenesená",J618,0)</f>
        <v>0</v>
      </c>
      <c r="BH618" s="153">
        <f>IF(N618="sníž. přenesená",J618,0)</f>
        <v>0</v>
      </c>
      <c r="BI618" s="153">
        <f>IF(N618="nulová",J618,0)</f>
        <v>0</v>
      </c>
      <c r="BJ618" s="18" t="s">
        <v>79</v>
      </c>
      <c r="BK618" s="153">
        <f>ROUND(I618*H618,2)</f>
        <v>0</v>
      </c>
      <c r="BL618" s="18" t="s">
        <v>246</v>
      </c>
      <c r="BM618" s="152" t="s">
        <v>682</v>
      </c>
    </row>
    <row r="619" spans="1:65" s="13" customFormat="1" x14ac:dyDescent="0.2">
      <c r="B619" s="154"/>
      <c r="D619" s="155" t="s">
        <v>147</v>
      </c>
      <c r="E619" s="156" t="s">
        <v>1</v>
      </c>
      <c r="F619" s="157" t="s">
        <v>166</v>
      </c>
      <c r="H619" s="156" t="s">
        <v>1</v>
      </c>
      <c r="L619" s="154"/>
      <c r="M619" s="158"/>
      <c r="N619" s="159"/>
      <c r="O619" s="159"/>
      <c r="P619" s="159"/>
      <c r="Q619" s="159"/>
      <c r="R619" s="159"/>
      <c r="S619" s="159"/>
      <c r="T619" s="160"/>
      <c r="AT619" s="156" t="s">
        <v>147</v>
      </c>
      <c r="AU619" s="156" t="s">
        <v>83</v>
      </c>
      <c r="AV619" s="13" t="s">
        <v>79</v>
      </c>
      <c r="AW619" s="13" t="s">
        <v>30</v>
      </c>
      <c r="AX619" s="13" t="s">
        <v>74</v>
      </c>
      <c r="AY619" s="156" t="s">
        <v>138</v>
      </c>
    </row>
    <row r="620" spans="1:65" s="14" customFormat="1" x14ac:dyDescent="0.2">
      <c r="B620" s="161"/>
      <c r="D620" s="155" t="s">
        <v>147</v>
      </c>
      <c r="E620" s="162" t="s">
        <v>1</v>
      </c>
      <c r="F620" s="163" t="s">
        <v>643</v>
      </c>
      <c r="H620" s="164">
        <v>31.524999999999999</v>
      </c>
      <c r="L620" s="161"/>
      <c r="M620" s="165"/>
      <c r="N620" s="166"/>
      <c r="O620" s="166"/>
      <c r="P620" s="166"/>
      <c r="Q620" s="166"/>
      <c r="R620" s="166"/>
      <c r="S620" s="166"/>
      <c r="T620" s="167"/>
      <c r="AT620" s="162" t="s">
        <v>147</v>
      </c>
      <c r="AU620" s="162" t="s">
        <v>83</v>
      </c>
      <c r="AV620" s="14" t="s">
        <v>83</v>
      </c>
      <c r="AW620" s="14" t="s">
        <v>30</v>
      </c>
      <c r="AX620" s="14" t="s">
        <v>74</v>
      </c>
      <c r="AY620" s="162" t="s">
        <v>138</v>
      </c>
    </row>
    <row r="621" spans="1:65" s="14" customFormat="1" x14ac:dyDescent="0.2">
      <c r="B621" s="161"/>
      <c r="D621" s="155" t="s">
        <v>147</v>
      </c>
      <c r="E621" s="162" t="s">
        <v>1</v>
      </c>
      <c r="F621" s="163" t="s">
        <v>683</v>
      </c>
      <c r="H621" s="164">
        <v>4.5999999999999996</v>
      </c>
      <c r="L621" s="161"/>
      <c r="M621" s="165"/>
      <c r="N621" s="166"/>
      <c r="O621" s="166"/>
      <c r="P621" s="166"/>
      <c r="Q621" s="166"/>
      <c r="R621" s="166"/>
      <c r="S621" s="166"/>
      <c r="T621" s="167"/>
      <c r="AT621" s="162" t="s">
        <v>147</v>
      </c>
      <c r="AU621" s="162" t="s">
        <v>83</v>
      </c>
      <c r="AV621" s="14" t="s">
        <v>83</v>
      </c>
      <c r="AW621" s="14" t="s">
        <v>30</v>
      </c>
      <c r="AX621" s="14" t="s">
        <v>74</v>
      </c>
      <c r="AY621" s="162" t="s">
        <v>138</v>
      </c>
    </row>
    <row r="622" spans="1:65" s="14" customFormat="1" x14ac:dyDescent="0.2">
      <c r="B622" s="161"/>
      <c r="D622" s="155" t="s">
        <v>147</v>
      </c>
      <c r="E622" s="162" t="s">
        <v>1</v>
      </c>
      <c r="F622" s="163" t="s">
        <v>684</v>
      </c>
      <c r="H622" s="164">
        <v>4.5999999999999996</v>
      </c>
      <c r="L622" s="161"/>
      <c r="M622" s="165"/>
      <c r="N622" s="166"/>
      <c r="O622" s="166"/>
      <c r="P622" s="166"/>
      <c r="Q622" s="166"/>
      <c r="R622" s="166"/>
      <c r="S622" s="166"/>
      <c r="T622" s="167"/>
      <c r="AT622" s="162" t="s">
        <v>147</v>
      </c>
      <c r="AU622" s="162" t="s">
        <v>83</v>
      </c>
      <c r="AV622" s="14" t="s">
        <v>83</v>
      </c>
      <c r="AW622" s="14" t="s">
        <v>30</v>
      </c>
      <c r="AX622" s="14" t="s">
        <v>74</v>
      </c>
      <c r="AY622" s="162" t="s">
        <v>138</v>
      </c>
    </row>
    <row r="623" spans="1:65" s="13" customFormat="1" x14ac:dyDescent="0.2">
      <c r="B623" s="154"/>
      <c r="D623" s="155" t="s">
        <v>147</v>
      </c>
      <c r="E623" s="156" t="s">
        <v>1</v>
      </c>
      <c r="F623" s="157" t="s">
        <v>167</v>
      </c>
      <c r="H623" s="156" t="s">
        <v>1</v>
      </c>
      <c r="L623" s="154"/>
      <c r="M623" s="158"/>
      <c r="N623" s="159"/>
      <c r="O623" s="159"/>
      <c r="P623" s="159"/>
      <c r="Q623" s="159"/>
      <c r="R623" s="159"/>
      <c r="S623" s="159"/>
      <c r="T623" s="160"/>
      <c r="AT623" s="156" t="s">
        <v>147</v>
      </c>
      <c r="AU623" s="156" t="s">
        <v>83</v>
      </c>
      <c r="AV623" s="13" t="s">
        <v>79</v>
      </c>
      <c r="AW623" s="13" t="s">
        <v>30</v>
      </c>
      <c r="AX623" s="13" t="s">
        <v>74</v>
      </c>
      <c r="AY623" s="156" t="s">
        <v>138</v>
      </c>
    </row>
    <row r="624" spans="1:65" s="14" customFormat="1" x14ac:dyDescent="0.2">
      <c r="B624" s="161"/>
      <c r="D624" s="155" t="s">
        <v>147</v>
      </c>
      <c r="E624" s="162" t="s">
        <v>1</v>
      </c>
      <c r="F624" s="163" t="s">
        <v>646</v>
      </c>
      <c r="H624" s="164">
        <v>27.1</v>
      </c>
      <c r="L624" s="161"/>
      <c r="M624" s="165"/>
      <c r="N624" s="166"/>
      <c r="O624" s="166"/>
      <c r="P624" s="166"/>
      <c r="Q624" s="166"/>
      <c r="R624" s="166"/>
      <c r="S624" s="166"/>
      <c r="T624" s="167"/>
      <c r="AT624" s="162" t="s">
        <v>147</v>
      </c>
      <c r="AU624" s="162" t="s">
        <v>83</v>
      </c>
      <c r="AV624" s="14" t="s">
        <v>83</v>
      </c>
      <c r="AW624" s="14" t="s">
        <v>30</v>
      </c>
      <c r="AX624" s="14" t="s">
        <v>74</v>
      </c>
      <c r="AY624" s="162" t="s">
        <v>138</v>
      </c>
    </row>
    <row r="625" spans="1:65" s="14" customFormat="1" x14ac:dyDescent="0.2">
      <c r="B625" s="161"/>
      <c r="D625" s="155" t="s">
        <v>147</v>
      </c>
      <c r="E625" s="162" t="s">
        <v>1</v>
      </c>
      <c r="F625" s="163" t="s">
        <v>647</v>
      </c>
      <c r="H625" s="164">
        <v>8.6</v>
      </c>
      <c r="L625" s="161"/>
      <c r="M625" s="165"/>
      <c r="N625" s="166"/>
      <c r="O625" s="166"/>
      <c r="P625" s="166"/>
      <c r="Q625" s="166"/>
      <c r="R625" s="166"/>
      <c r="S625" s="166"/>
      <c r="T625" s="167"/>
      <c r="AT625" s="162" t="s">
        <v>147</v>
      </c>
      <c r="AU625" s="162" t="s">
        <v>83</v>
      </c>
      <c r="AV625" s="14" t="s">
        <v>83</v>
      </c>
      <c r="AW625" s="14" t="s">
        <v>30</v>
      </c>
      <c r="AX625" s="14" t="s">
        <v>74</v>
      </c>
      <c r="AY625" s="162" t="s">
        <v>138</v>
      </c>
    </row>
    <row r="626" spans="1:65" s="14" customFormat="1" x14ac:dyDescent="0.2">
      <c r="B626" s="161"/>
      <c r="D626" s="155" t="s">
        <v>147</v>
      </c>
      <c r="E626" s="162" t="s">
        <v>1</v>
      </c>
      <c r="F626" s="163" t="s">
        <v>648</v>
      </c>
      <c r="H626" s="164">
        <v>3.6</v>
      </c>
      <c r="L626" s="161"/>
      <c r="M626" s="165"/>
      <c r="N626" s="166"/>
      <c r="O626" s="166"/>
      <c r="P626" s="166"/>
      <c r="Q626" s="166"/>
      <c r="R626" s="166"/>
      <c r="S626" s="166"/>
      <c r="T626" s="167"/>
      <c r="AT626" s="162" t="s">
        <v>147</v>
      </c>
      <c r="AU626" s="162" t="s">
        <v>83</v>
      </c>
      <c r="AV626" s="14" t="s">
        <v>83</v>
      </c>
      <c r="AW626" s="14" t="s">
        <v>30</v>
      </c>
      <c r="AX626" s="14" t="s">
        <v>74</v>
      </c>
      <c r="AY626" s="162" t="s">
        <v>138</v>
      </c>
    </row>
    <row r="627" spans="1:65" s="14" customFormat="1" x14ac:dyDescent="0.2">
      <c r="B627" s="161"/>
      <c r="D627" s="155" t="s">
        <v>147</v>
      </c>
      <c r="E627" s="162" t="s">
        <v>1</v>
      </c>
      <c r="F627" s="163" t="s">
        <v>685</v>
      </c>
      <c r="H627" s="164">
        <v>4.0999999999999996</v>
      </c>
      <c r="L627" s="161"/>
      <c r="M627" s="165"/>
      <c r="N627" s="166"/>
      <c r="O627" s="166"/>
      <c r="P627" s="166"/>
      <c r="Q627" s="166"/>
      <c r="R627" s="166"/>
      <c r="S627" s="166"/>
      <c r="T627" s="167"/>
      <c r="AT627" s="162" t="s">
        <v>147</v>
      </c>
      <c r="AU627" s="162" t="s">
        <v>83</v>
      </c>
      <c r="AV627" s="14" t="s">
        <v>83</v>
      </c>
      <c r="AW627" s="14" t="s">
        <v>30</v>
      </c>
      <c r="AX627" s="14" t="s">
        <v>74</v>
      </c>
      <c r="AY627" s="162" t="s">
        <v>138</v>
      </c>
    </row>
    <row r="628" spans="1:65" s="13" customFormat="1" x14ac:dyDescent="0.2">
      <c r="B628" s="154"/>
      <c r="D628" s="155" t="s">
        <v>147</v>
      </c>
      <c r="E628" s="156" t="s">
        <v>1</v>
      </c>
      <c r="F628" s="157" t="s">
        <v>288</v>
      </c>
      <c r="H628" s="156" t="s">
        <v>1</v>
      </c>
      <c r="L628" s="154"/>
      <c r="M628" s="158"/>
      <c r="N628" s="159"/>
      <c r="O628" s="159"/>
      <c r="P628" s="159"/>
      <c r="Q628" s="159"/>
      <c r="R628" s="159"/>
      <c r="S628" s="159"/>
      <c r="T628" s="160"/>
      <c r="AT628" s="156" t="s">
        <v>147</v>
      </c>
      <c r="AU628" s="156" t="s">
        <v>83</v>
      </c>
      <c r="AV628" s="13" t="s">
        <v>79</v>
      </c>
      <c r="AW628" s="13" t="s">
        <v>30</v>
      </c>
      <c r="AX628" s="13" t="s">
        <v>74</v>
      </c>
      <c r="AY628" s="156" t="s">
        <v>138</v>
      </c>
    </row>
    <row r="629" spans="1:65" s="14" customFormat="1" x14ac:dyDescent="0.2">
      <c r="B629" s="161"/>
      <c r="D629" s="155" t="s">
        <v>147</v>
      </c>
      <c r="E629" s="162" t="s">
        <v>1</v>
      </c>
      <c r="F629" s="163" t="s">
        <v>686</v>
      </c>
      <c r="H629" s="164">
        <v>5.0999999999999996</v>
      </c>
      <c r="L629" s="161"/>
      <c r="M629" s="165"/>
      <c r="N629" s="166"/>
      <c r="O629" s="166"/>
      <c r="P629" s="166"/>
      <c r="Q629" s="166"/>
      <c r="R629" s="166"/>
      <c r="S629" s="166"/>
      <c r="T629" s="167"/>
      <c r="AT629" s="162" t="s">
        <v>147</v>
      </c>
      <c r="AU629" s="162" t="s">
        <v>83</v>
      </c>
      <c r="AV629" s="14" t="s">
        <v>83</v>
      </c>
      <c r="AW629" s="14" t="s">
        <v>30</v>
      </c>
      <c r="AX629" s="14" t="s">
        <v>74</v>
      </c>
      <c r="AY629" s="162" t="s">
        <v>138</v>
      </c>
    </row>
    <row r="630" spans="1:65" s="14" customFormat="1" x14ac:dyDescent="0.2">
      <c r="B630" s="161"/>
      <c r="D630" s="155" t="s">
        <v>147</v>
      </c>
      <c r="E630" s="162" t="s">
        <v>1</v>
      </c>
      <c r="F630" s="163" t="s">
        <v>687</v>
      </c>
      <c r="H630" s="164">
        <v>5.45</v>
      </c>
      <c r="L630" s="161"/>
      <c r="M630" s="165"/>
      <c r="N630" s="166"/>
      <c r="O630" s="166"/>
      <c r="P630" s="166"/>
      <c r="Q630" s="166"/>
      <c r="R630" s="166"/>
      <c r="S630" s="166"/>
      <c r="T630" s="167"/>
      <c r="AT630" s="162" t="s">
        <v>147</v>
      </c>
      <c r="AU630" s="162" t="s">
        <v>83</v>
      </c>
      <c r="AV630" s="14" t="s">
        <v>83</v>
      </c>
      <c r="AW630" s="14" t="s">
        <v>30</v>
      </c>
      <c r="AX630" s="14" t="s">
        <v>74</v>
      </c>
      <c r="AY630" s="162" t="s">
        <v>138</v>
      </c>
    </row>
    <row r="631" spans="1:65" s="13" customFormat="1" x14ac:dyDescent="0.2">
      <c r="B631" s="154"/>
      <c r="D631" s="155" t="s">
        <v>147</v>
      </c>
      <c r="E631" s="156" t="s">
        <v>1</v>
      </c>
      <c r="F631" s="157" t="s">
        <v>293</v>
      </c>
      <c r="H631" s="156" t="s">
        <v>1</v>
      </c>
      <c r="L631" s="154"/>
      <c r="M631" s="158"/>
      <c r="N631" s="159"/>
      <c r="O631" s="159"/>
      <c r="P631" s="159"/>
      <c r="Q631" s="159"/>
      <c r="R631" s="159"/>
      <c r="S631" s="159"/>
      <c r="T631" s="160"/>
      <c r="AT631" s="156" t="s">
        <v>147</v>
      </c>
      <c r="AU631" s="156" t="s">
        <v>83</v>
      </c>
      <c r="AV631" s="13" t="s">
        <v>79</v>
      </c>
      <c r="AW631" s="13" t="s">
        <v>30</v>
      </c>
      <c r="AX631" s="13" t="s">
        <v>74</v>
      </c>
      <c r="AY631" s="156" t="s">
        <v>138</v>
      </c>
    </row>
    <row r="632" spans="1:65" s="14" customFormat="1" x14ac:dyDescent="0.2">
      <c r="B632" s="161"/>
      <c r="D632" s="155" t="s">
        <v>147</v>
      </c>
      <c r="E632" s="162" t="s">
        <v>1</v>
      </c>
      <c r="F632" s="163" t="s">
        <v>415</v>
      </c>
      <c r="H632" s="164">
        <v>3.8</v>
      </c>
      <c r="L632" s="161"/>
      <c r="M632" s="165"/>
      <c r="N632" s="166"/>
      <c r="O632" s="166"/>
      <c r="P632" s="166"/>
      <c r="Q632" s="166"/>
      <c r="R632" s="166"/>
      <c r="S632" s="166"/>
      <c r="T632" s="167"/>
      <c r="AT632" s="162" t="s">
        <v>147</v>
      </c>
      <c r="AU632" s="162" t="s">
        <v>83</v>
      </c>
      <c r="AV632" s="14" t="s">
        <v>83</v>
      </c>
      <c r="AW632" s="14" t="s">
        <v>30</v>
      </c>
      <c r="AX632" s="14" t="s">
        <v>74</v>
      </c>
      <c r="AY632" s="162" t="s">
        <v>138</v>
      </c>
    </row>
    <row r="633" spans="1:65" s="14" customFormat="1" x14ac:dyDescent="0.2">
      <c r="B633" s="161"/>
      <c r="D633" s="155" t="s">
        <v>147</v>
      </c>
      <c r="E633" s="162" t="s">
        <v>1</v>
      </c>
      <c r="F633" s="163" t="s">
        <v>651</v>
      </c>
      <c r="H633" s="164">
        <v>11.25</v>
      </c>
      <c r="L633" s="161"/>
      <c r="M633" s="165"/>
      <c r="N633" s="166"/>
      <c r="O633" s="166"/>
      <c r="P633" s="166"/>
      <c r="Q633" s="166"/>
      <c r="R633" s="166"/>
      <c r="S633" s="166"/>
      <c r="T633" s="167"/>
      <c r="AT633" s="162" t="s">
        <v>147</v>
      </c>
      <c r="AU633" s="162" t="s">
        <v>83</v>
      </c>
      <c r="AV633" s="14" t="s">
        <v>83</v>
      </c>
      <c r="AW633" s="14" t="s">
        <v>30</v>
      </c>
      <c r="AX633" s="14" t="s">
        <v>74</v>
      </c>
      <c r="AY633" s="162" t="s">
        <v>138</v>
      </c>
    </row>
    <row r="634" spans="1:65" s="15" customFormat="1" x14ac:dyDescent="0.2">
      <c r="B634" s="168"/>
      <c r="D634" s="155" t="s">
        <v>147</v>
      </c>
      <c r="E634" s="169" t="s">
        <v>1</v>
      </c>
      <c r="F634" s="170" t="s">
        <v>153</v>
      </c>
      <c r="H634" s="171">
        <v>109.72499999999998</v>
      </c>
      <c r="L634" s="168"/>
      <c r="M634" s="172"/>
      <c r="N634" s="173"/>
      <c r="O634" s="173"/>
      <c r="P634" s="173"/>
      <c r="Q634" s="173"/>
      <c r="R634" s="173"/>
      <c r="S634" s="173"/>
      <c r="T634" s="174"/>
      <c r="AT634" s="169" t="s">
        <v>147</v>
      </c>
      <c r="AU634" s="169" t="s">
        <v>83</v>
      </c>
      <c r="AV634" s="15" t="s">
        <v>145</v>
      </c>
      <c r="AW634" s="15" t="s">
        <v>30</v>
      </c>
      <c r="AX634" s="15" t="s">
        <v>79</v>
      </c>
      <c r="AY634" s="169" t="s">
        <v>138</v>
      </c>
    </row>
    <row r="635" spans="1:65" s="2" customFormat="1" ht="16.5" customHeight="1" x14ac:dyDescent="0.2">
      <c r="A635" s="30"/>
      <c r="B635" s="141"/>
      <c r="C635" s="202">
        <v>114</v>
      </c>
      <c r="D635" s="185" t="s">
        <v>217</v>
      </c>
      <c r="E635" s="186" t="s">
        <v>688</v>
      </c>
      <c r="F635" s="187" t="s">
        <v>689</v>
      </c>
      <c r="G635" s="188" t="s">
        <v>233</v>
      </c>
      <c r="H635" s="189">
        <v>99.87</v>
      </c>
      <c r="I635" s="190"/>
      <c r="J635" s="190">
        <f>ROUND(I635*H635,2)</f>
        <v>0</v>
      </c>
      <c r="K635" s="187" t="s">
        <v>144</v>
      </c>
      <c r="L635" s="191"/>
      <c r="M635" s="192" t="s">
        <v>1</v>
      </c>
      <c r="N635" s="193" t="s">
        <v>39</v>
      </c>
      <c r="O635" s="150">
        <v>0</v>
      </c>
      <c r="P635" s="150">
        <f>O635*H635</f>
        <v>0</v>
      </c>
      <c r="Q635" s="150">
        <v>1.2E-4</v>
      </c>
      <c r="R635" s="150">
        <f>Q635*H635</f>
        <v>1.1984400000000001E-2</v>
      </c>
      <c r="S635" s="150">
        <v>0</v>
      </c>
      <c r="T635" s="151">
        <f>S635*H635</f>
        <v>0</v>
      </c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R635" s="152" t="s">
        <v>319</v>
      </c>
      <c r="AT635" s="152" t="s">
        <v>217</v>
      </c>
      <c r="AU635" s="152" t="s">
        <v>83</v>
      </c>
      <c r="AY635" s="18" t="s">
        <v>138</v>
      </c>
      <c r="BE635" s="153">
        <f>IF(N635="základní",J635,0)</f>
        <v>0</v>
      </c>
      <c r="BF635" s="153">
        <f>IF(N635="snížená",J635,0)</f>
        <v>0</v>
      </c>
      <c r="BG635" s="153">
        <f>IF(N635="zákl. přenesená",J635,0)</f>
        <v>0</v>
      </c>
      <c r="BH635" s="153">
        <f>IF(N635="sníž. přenesená",J635,0)</f>
        <v>0</v>
      </c>
      <c r="BI635" s="153">
        <f>IF(N635="nulová",J635,0)</f>
        <v>0</v>
      </c>
      <c r="BJ635" s="18" t="s">
        <v>79</v>
      </c>
      <c r="BK635" s="153">
        <f>ROUND(I635*H635,2)</f>
        <v>0</v>
      </c>
      <c r="BL635" s="18" t="s">
        <v>246</v>
      </c>
      <c r="BM635" s="152" t="s">
        <v>690</v>
      </c>
    </row>
    <row r="636" spans="1:65" s="14" customFormat="1" x14ac:dyDescent="0.2">
      <c r="B636" s="161"/>
      <c r="D636" s="155" t="s">
        <v>147</v>
      </c>
      <c r="E636" s="162" t="s">
        <v>1</v>
      </c>
      <c r="F636" s="163" t="s">
        <v>691</v>
      </c>
      <c r="H636" s="164">
        <v>83.224999999999994</v>
      </c>
      <c r="L636" s="161"/>
      <c r="M636" s="165"/>
      <c r="N636" s="166"/>
      <c r="O636" s="166"/>
      <c r="P636" s="166"/>
      <c r="Q636" s="166"/>
      <c r="R636" s="166"/>
      <c r="S636" s="166"/>
      <c r="T636" s="167"/>
      <c r="AT636" s="162" t="s">
        <v>147</v>
      </c>
      <c r="AU636" s="162" t="s">
        <v>83</v>
      </c>
      <c r="AV636" s="14" t="s">
        <v>83</v>
      </c>
      <c r="AW636" s="14" t="s">
        <v>30</v>
      </c>
      <c r="AX636" s="14" t="s">
        <v>74</v>
      </c>
      <c r="AY636" s="162" t="s">
        <v>138</v>
      </c>
    </row>
    <row r="637" spans="1:65" s="15" customFormat="1" x14ac:dyDescent="0.2">
      <c r="B637" s="168"/>
      <c r="D637" s="155" t="s">
        <v>147</v>
      </c>
      <c r="E637" s="169" t="s">
        <v>1</v>
      </c>
      <c r="F637" s="170" t="s">
        <v>153</v>
      </c>
      <c r="H637" s="171">
        <v>83.224999999999994</v>
      </c>
      <c r="L637" s="168"/>
      <c r="M637" s="172"/>
      <c r="N637" s="173"/>
      <c r="O637" s="173"/>
      <c r="P637" s="173"/>
      <c r="Q637" s="173"/>
      <c r="R637" s="173"/>
      <c r="S637" s="173"/>
      <c r="T637" s="174"/>
      <c r="AT637" s="169" t="s">
        <v>147</v>
      </c>
      <c r="AU637" s="169" t="s">
        <v>83</v>
      </c>
      <c r="AV637" s="15" t="s">
        <v>145</v>
      </c>
      <c r="AW637" s="15" t="s">
        <v>30</v>
      </c>
      <c r="AX637" s="15" t="s">
        <v>79</v>
      </c>
      <c r="AY637" s="169" t="s">
        <v>138</v>
      </c>
    </row>
    <row r="638" spans="1:65" s="14" customFormat="1" x14ac:dyDescent="0.2">
      <c r="B638" s="161"/>
      <c r="D638" s="155" t="s">
        <v>147</v>
      </c>
      <c r="F638" s="163" t="s">
        <v>692</v>
      </c>
      <c r="H638" s="164">
        <v>99.87</v>
      </c>
      <c r="L638" s="161"/>
      <c r="M638" s="165"/>
      <c r="N638" s="166"/>
      <c r="O638" s="166"/>
      <c r="P638" s="166"/>
      <c r="Q638" s="166"/>
      <c r="R638" s="166"/>
      <c r="S638" s="166"/>
      <c r="T638" s="167"/>
      <c r="AT638" s="162" t="s">
        <v>147</v>
      </c>
      <c r="AU638" s="162" t="s">
        <v>83</v>
      </c>
      <c r="AV638" s="14" t="s">
        <v>83</v>
      </c>
      <c r="AW638" s="14" t="s">
        <v>3</v>
      </c>
      <c r="AX638" s="14" t="s">
        <v>79</v>
      </c>
      <c r="AY638" s="162" t="s">
        <v>138</v>
      </c>
    </row>
    <row r="639" spans="1:65" s="2" customFormat="1" ht="16.5" customHeight="1" x14ac:dyDescent="0.2">
      <c r="A639" s="30"/>
      <c r="B639" s="141"/>
      <c r="C639" s="202">
        <v>115</v>
      </c>
      <c r="D639" s="185" t="s">
        <v>217</v>
      </c>
      <c r="E639" s="186" t="s">
        <v>693</v>
      </c>
      <c r="F639" s="187" t="s">
        <v>694</v>
      </c>
      <c r="G639" s="188" t="s">
        <v>233</v>
      </c>
      <c r="H639" s="189">
        <v>31.8</v>
      </c>
      <c r="I639" s="190"/>
      <c r="J639" s="190">
        <f>ROUND(I639*H639,2)</f>
        <v>0</v>
      </c>
      <c r="K639" s="187" t="s">
        <v>144</v>
      </c>
      <c r="L639" s="191"/>
      <c r="M639" s="192" t="s">
        <v>1</v>
      </c>
      <c r="N639" s="193" t="s">
        <v>39</v>
      </c>
      <c r="O639" s="150">
        <v>0</v>
      </c>
      <c r="P639" s="150">
        <f>O639*H639</f>
        <v>0</v>
      </c>
      <c r="Q639" s="150">
        <v>1.7000000000000001E-4</v>
      </c>
      <c r="R639" s="150">
        <f>Q639*H639</f>
        <v>5.4060000000000002E-3</v>
      </c>
      <c r="S639" s="150">
        <v>0</v>
      </c>
      <c r="T639" s="151">
        <f>S639*H639</f>
        <v>0</v>
      </c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R639" s="152" t="s">
        <v>319</v>
      </c>
      <c r="AT639" s="152" t="s">
        <v>217</v>
      </c>
      <c r="AU639" s="152" t="s">
        <v>83</v>
      </c>
      <c r="AY639" s="18" t="s">
        <v>138</v>
      </c>
      <c r="BE639" s="153">
        <f>IF(N639="základní",J639,0)</f>
        <v>0</v>
      </c>
      <c r="BF639" s="153">
        <f>IF(N639="snížená",J639,0)</f>
        <v>0</v>
      </c>
      <c r="BG639" s="153">
        <f>IF(N639="zákl. přenesená",J639,0)</f>
        <v>0</v>
      </c>
      <c r="BH639" s="153">
        <f>IF(N639="sníž. přenesená",J639,0)</f>
        <v>0</v>
      </c>
      <c r="BI639" s="153">
        <f>IF(N639="nulová",J639,0)</f>
        <v>0</v>
      </c>
      <c r="BJ639" s="18" t="s">
        <v>79</v>
      </c>
      <c r="BK639" s="153">
        <f>ROUND(I639*H639,2)</f>
        <v>0</v>
      </c>
      <c r="BL639" s="18" t="s">
        <v>246</v>
      </c>
      <c r="BM639" s="152" t="s">
        <v>695</v>
      </c>
    </row>
    <row r="640" spans="1:65" s="14" customFormat="1" x14ac:dyDescent="0.2">
      <c r="B640" s="161"/>
      <c r="D640" s="155" t="s">
        <v>147</v>
      </c>
      <c r="E640" s="162" t="s">
        <v>1</v>
      </c>
      <c r="F640" s="163" t="s">
        <v>696</v>
      </c>
      <c r="H640" s="164">
        <v>12.35</v>
      </c>
      <c r="L640" s="161"/>
      <c r="M640" s="165"/>
      <c r="N640" s="166"/>
      <c r="O640" s="166"/>
      <c r="P640" s="166"/>
      <c r="Q640" s="166"/>
      <c r="R640" s="166"/>
      <c r="S640" s="166"/>
      <c r="T640" s="167"/>
      <c r="AT640" s="162" t="s">
        <v>147</v>
      </c>
      <c r="AU640" s="162" t="s">
        <v>83</v>
      </c>
      <c r="AV640" s="14" t="s">
        <v>83</v>
      </c>
      <c r="AW640" s="14" t="s">
        <v>30</v>
      </c>
      <c r="AX640" s="14" t="s">
        <v>74</v>
      </c>
      <c r="AY640" s="162" t="s">
        <v>138</v>
      </c>
    </row>
    <row r="641" spans="1:65" s="14" customFormat="1" x14ac:dyDescent="0.2">
      <c r="B641" s="161"/>
      <c r="D641" s="155" t="s">
        <v>147</v>
      </c>
      <c r="E641" s="162" t="s">
        <v>1</v>
      </c>
      <c r="F641" s="163" t="s">
        <v>684</v>
      </c>
      <c r="H641" s="164">
        <v>4.5999999999999996</v>
      </c>
      <c r="L641" s="161"/>
      <c r="M641" s="165"/>
      <c r="N641" s="166"/>
      <c r="O641" s="166"/>
      <c r="P641" s="166"/>
      <c r="Q641" s="166"/>
      <c r="R641" s="166"/>
      <c r="S641" s="166"/>
      <c r="T641" s="167"/>
      <c r="AT641" s="162" t="s">
        <v>147</v>
      </c>
      <c r="AU641" s="162" t="s">
        <v>83</v>
      </c>
      <c r="AV641" s="14" t="s">
        <v>83</v>
      </c>
      <c r="AW641" s="14" t="s">
        <v>30</v>
      </c>
      <c r="AX641" s="14" t="s">
        <v>74</v>
      </c>
      <c r="AY641" s="162" t="s">
        <v>138</v>
      </c>
    </row>
    <row r="642" spans="1:65" s="14" customFormat="1" x14ac:dyDescent="0.2">
      <c r="B642" s="161"/>
      <c r="D642" s="155" t="s">
        <v>147</v>
      </c>
      <c r="E642" s="162" t="s">
        <v>1</v>
      </c>
      <c r="F642" s="163" t="s">
        <v>685</v>
      </c>
      <c r="H642" s="164">
        <v>4.0999999999999996</v>
      </c>
      <c r="L642" s="161"/>
      <c r="M642" s="165"/>
      <c r="N642" s="166"/>
      <c r="O642" s="166"/>
      <c r="P642" s="166"/>
      <c r="Q642" s="166"/>
      <c r="R642" s="166"/>
      <c r="S642" s="166"/>
      <c r="T642" s="167"/>
      <c r="AT642" s="162" t="s">
        <v>147</v>
      </c>
      <c r="AU642" s="162" t="s">
        <v>83</v>
      </c>
      <c r="AV642" s="14" t="s">
        <v>83</v>
      </c>
      <c r="AW642" s="14" t="s">
        <v>30</v>
      </c>
      <c r="AX642" s="14" t="s">
        <v>74</v>
      </c>
      <c r="AY642" s="162" t="s">
        <v>138</v>
      </c>
    </row>
    <row r="643" spans="1:65" s="14" customFormat="1" x14ac:dyDescent="0.2">
      <c r="B643" s="161"/>
      <c r="D643" s="155" t="s">
        <v>147</v>
      </c>
      <c r="E643" s="162" t="s">
        <v>1</v>
      </c>
      <c r="F643" s="163" t="s">
        <v>687</v>
      </c>
      <c r="H643" s="164">
        <v>5.45</v>
      </c>
      <c r="L643" s="161"/>
      <c r="M643" s="165"/>
      <c r="N643" s="166"/>
      <c r="O643" s="166"/>
      <c r="P643" s="166"/>
      <c r="Q643" s="166"/>
      <c r="R643" s="166"/>
      <c r="S643" s="166"/>
      <c r="T643" s="167"/>
      <c r="AT643" s="162" t="s">
        <v>147</v>
      </c>
      <c r="AU643" s="162" t="s">
        <v>83</v>
      </c>
      <c r="AV643" s="14" t="s">
        <v>83</v>
      </c>
      <c r="AW643" s="14" t="s">
        <v>30</v>
      </c>
      <c r="AX643" s="14" t="s">
        <v>74</v>
      </c>
      <c r="AY643" s="162" t="s">
        <v>138</v>
      </c>
    </row>
    <row r="644" spans="1:65" s="15" customFormat="1" x14ac:dyDescent="0.2">
      <c r="B644" s="168"/>
      <c r="D644" s="155" t="s">
        <v>147</v>
      </c>
      <c r="E644" s="169" t="s">
        <v>1</v>
      </c>
      <c r="F644" s="170" t="s">
        <v>153</v>
      </c>
      <c r="H644" s="171">
        <v>26.499999999999996</v>
      </c>
      <c r="L644" s="168"/>
      <c r="M644" s="172"/>
      <c r="N644" s="173"/>
      <c r="O644" s="173"/>
      <c r="P644" s="173"/>
      <c r="Q644" s="173"/>
      <c r="R644" s="173"/>
      <c r="S644" s="173"/>
      <c r="T644" s="174"/>
      <c r="AT644" s="169" t="s">
        <v>147</v>
      </c>
      <c r="AU644" s="169" t="s">
        <v>83</v>
      </c>
      <c r="AV644" s="15" t="s">
        <v>145</v>
      </c>
      <c r="AW644" s="15" t="s">
        <v>30</v>
      </c>
      <c r="AX644" s="15" t="s">
        <v>79</v>
      </c>
      <c r="AY644" s="169" t="s">
        <v>138</v>
      </c>
    </row>
    <row r="645" spans="1:65" s="14" customFormat="1" x14ac:dyDescent="0.2">
      <c r="B645" s="161"/>
      <c r="D645" s="155" t="s">
        <v>147</v>
      </c>
      <c r="F645" s="163" t="s">
        <v>697</v>
      </c>
      <c r="H645" s="164">
        <v>31.8</v>
      </c>
      <c r="L645" s="161"/>
      <c r="M645" s="165"/>
      <c r="N645" s="166"/>
      <c r="O645" s="166"/>
      <c r="P645" s="166"/>
      <c r="Q645" s="166"/>
      <c r="R645" s="166"/>
      <c r="S645" s="166"/>
      <c r="T645" s="167"/>
      <c r="AT645" s="162" t="s">
        <v>147</v>
      </c>
      <c r="AU645" s="162" t="s">
        <v>83</v>
      </c>
      <c r="AV645" s="14" t="s">
        <v>83</v>
      </c>
      <c r="AW645" s="14" t="s">
        <v>3</v>
      </c>
      <c r="AX645" s="14" t="s">
        <v>79</v>
      </c>
      <c r="AY645" s="162" t="s">
        <v>138</v>
      </c>
    </row>
    <row r="646" spans="1:65" s="2" customFormat="1" ht="21.75" customHeight="1" x14ac:dyDescent="0.2">
      <c r="A646" s="30"/>
      <c r="B646" s="141"/>
      <c r="C646" s="142">
        <v>116</v>
      </c>
      <c r="D646" s="142" t="s">
        <v>140</v>
      </c>
      <c r="E646" s="143" t="s">
        <v>698</v>
      </c>
      <c r="F646" s="144" t="s">
        <v>699</v>
      </c>
      <c r="G646" s="145" t="s">
        <v>233</v>
      </c>
      <c r="H646" s="146">
        <v>22.6</v>
      </c>
      <c r="I646" s="147"/>
      <c r="J646" s="147">
        <f>ROUND(I646*H646,2)</f>
        <v>0</v>
      </c>
      <c r="K646" s="144" t="s">
        <v>144</v>
      </c>
      <c r="L646" s="31"/>
      <c r="M646" s="148" t="s">
        <v>1</v>
      </c>
      <c r="N646" s="149" t="s">
        <v>39</v>
      </c>
      <c r="O646" s="150">
        <v>4.5999999999999999E-2</v>
      </c>
      <c r="P646" s="150">
        <f>O646*H646</f>
        <v>1.0396000000000001</v>
      </c>
      <c r="Q646" s="150">
        <v>0</v>
      </c>
      <c r="R646" s="150">
        <f>Q646*H646</f>
        <v>0</v>
      </c>
      <c r="S646" s="150">
        <v>0</v>
      </c>
      <c r="T646" s="151">
        <f>S646*H646</f>
        <v>0</v>
      </c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R646" s="152" t="s">
        <v>246</v>
      </c>
      <c r="AT646" s="152" t="s">
        <v>140</v>
      </c>
      <c r="AU646" s="152" t="s">
        <v>83</v>
      </c>
      <c r="AY646" s="18" t="s">
        <v>138</v>
      </c>
      <c r="BE646" s="153">
        <f>IF(N646="základní",J646,0)</f>
        <v>0</v>
      </c>
      <c r="BF646" s="153">
        <f>IF(N646="snížená",J646,0)</f>
        <v>0</v>
      </c>
      <c r="BG646" s="153">
        <f>IF(N646="zákl. přenesená",J646,0)</f>
        <v>0</v>
      </c>
      <c r="BH646" s="153">
        <f>IF(N646="sníž. přenesená",J646,0)</f>
        <v>0</v>
      </c>
      <c r="BI646" s="153">
        <f>IF(N646="nulová",J646,0)</f>
        <v>0</v>
      </c>
      <c r="BJ646" s="18" t="s">
        <v>79</v>
      </c>
      <c r="BK646" s="153">
        <f>ROUND(I646*H646,2)</f>
        <v>0</v>
      </c>
      <c r="BL646" s="18" t="s">
        <v>246</v>
      </c>
      <c r="BM646" s="152" t="s">
        <v>700</v>
      </c>
    </row>
    <row r="647" spans="1:65" s="14" customFormat="1" x14ac:dyDescent="0.2">
      <c r="B647" s="161"/>
      <c r="D647" s="155" t="s">
        <v>147</v>
      </c>
      <c r="E647" s="162" t="s">
        <v>1</v>
      </c>
      <c r="F647" s="163" t="s">
        <v>701</v>
      </c>
      <c r="H647" s="164">
        <v>7.3</v>
      </c>
      <c r="L647" s="161"/>
      <c r="M647" s="165"/>
      <c r="N647" s="166"/>
      <c r="O647" s="166"/>
      <c r="P647" s="166"/>
      <c r="Q647" s="166"/>
      <c r="R647" s="166"/>
      <c r="S647" s="166"/>
      <c r="T647" s="167"/>
      <c r="AT647" s="162" t="s">
        <v>147</v>
      </c>
      <c r="AU647" s="162" t="s">
        <v>83</v>
      </c>
      <c r="AV647" s="14" t="s">
        <v>83</v>
      </c>
      <c r="AW647" s="14" t="s">
        <v>30</v>
      </c>
      <c r="AX647" s="14" t="s">
        <v>74</v>
      </c>
      <c r="AY647" s="162" t="s">
        <v>138</v>
      </c>
    </row>
    <row r="648" spans="1:65" s="14" customFormat="1" x14ac:dyDescent="0.2">
      <c r="B648" s="161"/>
      <c r="D648" s="155" t="s">
        <v>147</v>
      </c>
      <c r="E648" s="162" t="s">
        <v>1</v>
      </c>
      <c r="F648" s="163" t="s">
        <v>702</v>
      </c>
      <c r="H648" s="164">
        <v>9</v>
      </c>
      <c r="L648" s="161"/>
      <c r="M648" s="165"/>
      <c r="N648" s="166"/>
      <c r="O648" s="166"/>
      <c r="P648" s="166"/>
      <c r="Q648" s="166"/>
      <c r="R648" s="166"/>
      <c r="S648" s="166"/>
      <c r="T648" s="167"/>
      <c r="AT648" s="162" t="s">
        <v>147</v>
      </c>
      <c r="AU648" s="162" t="s">
        <v>83</v>
      </c>
      <c r="AV648" s="14" t="s">
        <v>83</v>
      </c>
      <c r="AW648" s="14" t="s">
        <v>30</v>
      </c>
      <c r="AX648" s="14" t="s">
        <v>74</v>
      </c>
      <c r="AY648" s="162" t="s">
        <v>138</v>
      </c>
    </row>
    <row r="649" spans="1:65" s="14" customFormat="1" x14ac:dyDescent="0.2">
      <c r="B649" s="161"/>
      <c r="D649" s="155" t="s">
        <v>147</v>
      </c>
      <c r="E649" s="162" t="s">
        <v>1</v>
      </c>
      <c r="F649" s="163" t="s">
        <v>703</v>
      </c>
      <c r="H649" s="164">
        <v>2.7</v>
      </c>
      <c r="L649" s="161"/>
      <c r="M649" s="165"/>
      <c r="N649" s="166"/>
      <c r="O649" s="166"/>
      <c r="P649" s="166"/>
      <c r="Q649" s="166"/>
      <c r="R649" s="166"/>
      <c r="S649" s="166"/>
      <c r="T649" s="167"/>
      <c r="AT649" s="162" t="s">
        <v>147</v>
      </c>
      <c r="AU649" s="162" t="s">
        <v>83</v>
      </c>
      <c r="AV649" s="14" t="s">
        <v>83</v>
      </c>
      <c r="AW649" s="14" t="s">
        <v>30</v>
      </c>
      <c r="AX649" s="14" t="s">
        <v>74</v>
      </c>
      <c r="AY649" s="162" t="s">
        <v>138</v>
      </c>
    </row>
    <row r="650" spans="1:65" s="14" customFormat="1" x14ac:dyDescent="0.2">
      <c r="B650" s="161"/>
      <c r="D650" s="155" t="s">
        <v>147</v>
      </c>
      <c r="E650" s="162" t="s">
        <v>1</v>
      </c>
      <c r="F650" s="163" t="s">
        <v>704</v>
      </c>
      <c r="H650" s="164">
        <v>3.6</v>
      </c>
      <c r="L650" s="161"/>
      <c r="M650" s="165"/>
      <c r="N650" s="166"/>
      <c r="O650" s="166"/>
      <c r="P650" s="166"/>
      <c r="Q650" s="166"/>
      <c r="R650" s="166"/>
      <c r="S650" s="166"/>
      <c r="T650" s="167"/>
      <c r="AT650" s="162" t="s">
        <v>147</v>
      </c>
      <c r="AU650" s="162" t="s">
        <v>83</v>
      </c>
      <c r="AV650" s="14" t="s">
        <v>83</v>
      </c>
      <c r="AW650" s="14" t="s">
        <v>30</v>
      </c>
      <c r="AX650" s="14" t="s">
        <v>74</v>
      </c>
      <c r="AY650" s="162" t="s">
        <v>138</v>
      </c>
    </row>
    <row r="651" spans="1:65" s="15" customFormat="1" x14ac:dyDescent="0.2">
      <c r="B651" s="168"/>
      <c r="D651" s="155" t="s">
        <v>147</v>
      </c>
      <c r="E651" s="169" t="s">
        <v>1</v>
      </c>
      <c r="F651" s="170" t="s">
        <v>153</v>
      </c>
      <c r="H651" s="171">
        <v>22.6</v>
      </c>
      <c r="L651" s="168"/>
      <c r="M651" s="172"/>
      <c r="N651" s="173"/>
      <c r="O651" s="173"/>
      <c r="P651" s="173"/>
      <c r="Q651" s="173"/>
      <c r="R651" s="173"/>
      <c r="S651" s="173"/>
      <c r="T651" s="174"/>
      <c r="AT651" s="169" t="s">
        <v>147</v>
      </c>
      <c r="AU651" s="169" t="s">
        <v>83</v>
      </c>
      <c r="AV651" s="15" t="s">
        <v>145</v>
      </c>
      <c r="AW651" s="15" t="s">
        <v>30</v>
      </c>
      <c r="AX651" s="15" t="s">
        <v>79</v>
      </c>
      <c r="AY651" s="169" t="s">
        <v>138</v>
      </c>
    </row>
    <row r="652" spans="1:65" s="2" customFormat="1" ht="16.5" customHeight="1" x14ac:dyDescent="0.2">
      <c r="A652" s="30"/>
      <c r="B652" s="141"/>
      <c r="C652" s="202">
        <v>117</v>
      </c>
      <c r="D652" s="185" t="s">
        <v>217</v>
      </c>
      <c r="E652" s="186" t="s">
        <v>688</v>
      </c>
      <c r="F652" s="187" t="s">
        <v>689</v>
      </c>
      <c r="G652" s="188" t="s">
        <v>233</v>
      </c>
      <c r="H652" s="189">
        <v>22.6</v>
      </c>
      <c r="I652" s="190"/>
      <c r="J652" s="190">
        <f>ROUND(I652*H652,2)</f>
        <v>0</v>
      </c>
      <c r="K652" s="187" t="s">
        <v>144</v>
      </c>
      <c r="L652" s="191"/>
      <c r="M652" s="192" t="s">
        <v>1</v>
      </c>
      <c r="N652" s="193" t="s">
        <v>39</v>
      </c>
      <c r="O652" s="150">
        <v>0</v>
      </c>
      <c r="P652" s="150">
        <f>O652*H652</f>
        <v>0</v>
      </c>
      <c r="Q652" s="150">
        <v>1.2E-4</v>
      </c>
      <c r="R652" s="150">
        <f>Q652*H652</f>
        <v>2.7120000000000004E-3</v>
      </c>
      <c r="S652" s="150">
        <v>0</v>
      </c>
      <c r="T652" s="151">
        <f>S652*H652</f>
        <v>0</v>
      </c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R652" s="152" t="s">
        <v>319</v>
      </c>
      <c r="AT652" s="152" t="s">
        <v>217</v>
      </c>
      <c r="AU652" s="152" t="s">
        <v>83</v>
      </c>
      <c r="AY652" s="18" t="s">
        <v>138</v>
      </c>
      <c r="BE652" s="153">
        <f>IF(N652="základní",J652,0)</f>
        <v>0</v>
      </c>
      <c r="BF652" s="153">
        <f>IF(N652="snížená",J652,0)</f>
        <v>0</v>
      </c>
      <c r="BG652" s="153">
        <f>IF(N652="zákl. přenesená",J652,0)</f>
        <v>0</v>
      </c>
      <c r="BH652" s="153">
        <f>IF(N652="sníž. přenesená",J652,0)</f>
        <v>0</v>
      </c>
      <c r="BI652" s="153">
        <f>IF(N652="nulová",J652,0)</f>
        <v>0</v>
      </c>
      <c r="BJ652" s="18" t="s">
        <v>79</v>
      </c>
      <c r="BK652" s="153">
        <f>ROUND(I652*H652,2)</f>
        <v>0</v>
      </c>
      <c r="BL652" s="18" t="s">
        <v>246</v>
      </c>
      <c r="BM652" s="152" t="s">
        <v>705</v>
      </c>
    </row>
    <row r="653" spans="1:65" s="2" customFormat="1" ht="21.75" customHeight="1" x14ac:dyDescent="0.2">
      <c r="A653" s="30"/>
      <c r="B653" s="141"/>
      <c r="C653" s="142">
        <v>118</v>
      </c>
      <c r="D653" s="142" t="s">
        <v>140</v>
      </c>
      <c r="E653" s="143" t="s">
        <v>706</v>
      </c>
      <c r="F653" s="144" t="s">
        <v>707</v>
      </c>
      <c r="G653" s="145" t="s">
        <v>262</v>
      </c>
      <c r="H653" s="146">
        <v>36</v>
      </c>
      <c r="I653" s="147"/>
      <c r="J653" s="147">
        <f>ROUND(I653*H653,2)</f>
        <v>0</v>
      </c>
      <c r="K653" s="144" t="s">
        <v>144</v>
      </c>
      <c r="L653" s="31"/>
      <c r="M653" s="148" t="s">
        <v>1</v>
      </c>
      <c r="N653" s="149" t="s">
        <v>39</v>
      </c>
      <c r="O653" s="150">
        <v>5.0999999999999997E-2</v>
      </c>
      <c r="P653" s="150">
        <f>O653*H653</f>
        <v>1.8359999999999999</v>
      </c>
      <c r="Q653" s="150">
        <v>0</v>
      </c>
      <c r="R653" s="150">
        <f>Q653*H653</f>
        <v>0</v>
      </c>
      <c r="S653" s="150">
        <v>0</v>
      </c>
      <c r="T653" s="151">
        <f>S653*H653</f>
        <v>0</v>
      </c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R653" s="152" t="s">
        <v>246</v>
      </c>
      <c r="AT653" s="152" t="s">
        <v>140</v>
      </c>
      <c r="AU653" s="152" t="s">
        <v>83</v>
      </c>
      <c r="AY653" s="18" t="s">
        <v>138</v>
      </c>
      <c r="BE653" s="153">
        <f>IF(N653="základní",J653,0)</f>
        <v>0</v>
      </c>
      <c r="BF653" s="153">
        <f>IF(N653="snížená",J653,0)</f>
        <v>0</v>
      </c>
      <c r="BG653" s="153">
        <f>IF(N653="zákl. přenesená",J653,0)</f>
        <v>0</v>
      </c>
      <c r="BH653" s="153">
        <f>IF(N653="sníž. přenesená",J653,0)</f>
        <v>0</v>
      </c>
      <c r="BI653" s="153">
        <f>IF(N653="nulová",J653,0)</f>
        <v>0</v>
      </c>
      <c r="BJ653" s="18" t="s">
        <v>79</v>
      </c>
      <c r="BK653" s="153">
        <f>ROUND(I653*H653,2)</f>
        <v>0</v>
      </c>
      <c r="BL653" s="18" t="s">
        <v>246</v>
      </c>
      <c r="BM653" s="152" t="s">
        <v>708</v>
      </c>
    </row>
    <row r="654" spans="1:65" s="14" customFormat="1" x14ac:dyDescent="0.2">
      <c r="B654" s="161"/>
      <c r="D654" s="155" t="s">
        <v>147</v>
      </c>
      <c r="E654" s="162" t="s">
        <v>1</v>
      </c>
      <c r="F654" s="163" t="s">
        <v>709</v>
      </c>
      <c r="H654" s="164">
        <v>12</v>
      </c>
      <c r="L654" s="161"/>
      <c r="M654" s="165"/>
      <c r="N654" s="166"/>
      <c r="O654" s="166"/>
      <c r="P654" s="166"/>
      <c r="Q654" s="166"/>
      <c r="R654" s="166"/>
      <c r="S654" s="166"/>
      <c r="T654" s="167"/>
      <c r="AT654" s="162" t="s">
        <v>147</v>
      </c>
      <c r="AU654" s="162" t="s">
        <v>83</v>
      </c>
      <c r="AV654" s="14" t="s">
        <v>83</v>
      </c>
      <c r="AW654" s="14" t="s">
        <v>30</v>
      </c>
      <c r="AX654" s="14" t="s">
        <v>74</v>
      </c>
      <c r="AY654" s="162" t="s">
        <v>138</v>
      </c>
    </row>
    <row r="655" spans="1:65" s="14" customFormat="1" x14ac:dyDescent="0.2">
      <c r="B655" s="161"/>
      <c r="D655" s="155" t="s">
        <v>147</v>
      </c>
      <c r="E655" s="162" t="s">
        <v>1</v>
      </c>
      <c r="F655" s="163" t="s">
        <v>710</v>
      </c>
      <c r="H655" s="164">
        <v>8</v>
      </c>
      <c r="L655" s="161"/>
      <c r="M655" s="165"/>
      <c r="N655" s="166"/>
      <c r="O655" s="166"/>
      <c r="P655" s="166"/>
      <c r="Q655" s="166"/>
      <c r="R655" s="166"/>
      <c r="S655" s="166"/>
      <c r="T655" s="167"/>
      <c r="AT655" s="162" t="s">
        <v>147</v>
      </c>
      <c r="AU655" s="162" t="s">
        <v>83</v>
      </c>
      <c r="AV655" s="14" t="s">
        <v>83</v>
      </c>
      <c r="AW655" s="14" t="s">
        <v>30</v>
      </c>
      <c r="AX655" s="14" t="s">
        <v>74</v>
      </c>
      <c r="AY655" s="162" t="s">
        <v>138</v>
      </c>
    </row>
    <row r="656" spans="1:65" s="14" customFormat="1" x14ac:dyDescent="0.2">
      <c r="B656" s="161"/>
      <c r="D656" s="155" t="s">
        <v>147</v>
      </c>
      <c r="E656" s="162" t="s">
        <v>1</v>
      </c>
      <c r="F656" s="163" t="s">
        <v>709</v>
      </c>
      <c r="H656" s="164">
        <v>12</v>
      </c>
      <c r="L656" s="161"/>
      <c r="M656" s="165"/>
      <c r="N656" s="166"/>
      <c r="O656" s="166"/>
      <c r="P656" s="166"/>
      <c r="Q656" s="166"/>
      <c r="R656" s="166"/>
      <c r="S656" s="166"/>
      <c r="T656" s="167"/>
      <c r="AT656" s="162" t="s">
        <v>147</v>
      </c>
      <c r="AU656" s="162" t="s">
        <v>83</v>
      </c>
      <c r="AV656" s="14" t="s">
        <v>83</v>
      </c>
      <c r="AW656" s="14" t="s">
        <v>30</v>
      </c>
      <c r="AX656" s="14" t="s">
        <v>74</v>
      </c>
      <c r="AY656" s="162" t="s">
        <v>138</v>
      </c>
    </row>
    <row r="657" spans="1:65" s="14" customFormat="1" x14ac:dyDescent="0.2">
      <c r="B657" s="161"/>
      <c r="D657" s="155" t="s">
        <v>147</v>
      </c>
      <c r="E657" s="162" t="s">
        <v>1</v>
      </c>
      <c r="F657" s="163" t="s">
        <v>711</v>
      </c>
      <c r="H657" s="164">
        <v>4</v>
      </c>
      <c r="L657" s="161"/>
      <c r="M657" s="165"/>
      <c r="N657" s="166"/>
      <c r="O657" s="166"/>
      <c r="P657" s="166"/>
      <c r="Q657" s="166"/>
      <c r="R657" s="166"/>
      <c r="S657" s="166"/>
      <c r="T657" s="167"/>
      <c r="AT657" s="162" t="s">
        <v>147</v>
      </c>
      <c r="AU657" s="162" t="s">
        <v>83</v>
      </c>
      <c r="AV657" s="14" t="s">
        <v>83</v>
      </c>
      <c r="AW657" s="14" t="s">
        <v>30</v>
      </c>
      <c r="AX657" s="14" t="s">
        <v>74</v>
      </c>
      <c r="AY657" s="162" t="s">
        <v>138</v>
      </c>
    </row>
    <row r="658" spans="1:65" s="15" customFormat="1" x14ac:dyDescent="0.2">
      <c r="B658" s="168"/>
      <c r="D658" s="155" t="s">
        <v>147</v>
      </c>
      <c r="E658" s="169" t="s">
        <v>1</v>
      </c>
      <c r="F658" s="170" t="s">
        <v>153</v>
      </c>
      <c r="H658" s="171">
        <v>36</v>
      </c>
      <c r="L658" s="168"/>
      <c r="M658" s="172"/>
      <c r="N658" s="173"/>
      <c r="O658" s="173"/>
      <c r="P658" s="173"/>
      <c r="Q658" s="173"/>
      <c r="R658" s="173"/>
      <c r="S658" s="173"/>
      <c r="T658" s="174"/>
      <c r="AT658" s="169" t="s">
        <v>147</v>
      </c>
      <c r="AU658" s="169" t="s">
        <v>83</v>
      </c>
      <c r="AV658" s="15" t="s">
        <v>145</v>
      </c>
      <c r="AW658" s="15" t="s">
        <v>30</v>
      </c>
      <c r="AX658" s="15" t="s">
        <v>79</v>
      </c>
      <c r="AY658" s="169" t="s">
        <v>138</v>
      </c>
    </row>
    <row r="659" spans="1:65" s="2" customFormat="1" ht="16.5" customHeight="1" x14ac:dyDescent="0.2">
      <c r="A659" s="30"/>
      <c r="B659" s="141"/>
      <c r="C659" s="142">
        <v>119</v>
      </c>
      <c r="D659" s="142" t="s">
        <v>140</v>
      </c>
      <c r="E659" s="143" t="s">
        <v>712</v>
      </c>
      <c r="F659" s="144" t="s">
        <v>713</v>
      </c>
      <c r="G659" s="145" t="s">
        <v>262</v>
      </c>
      <c r="H659" s="146">
        <v>74</v>
      </c>
      <c r="I659" s="147"/>
      <c r="J659" s="147">
        <f>ROUND(I659*H659,2)</f>
        <v>0</v>
      </c>
      <c r="K659" s="144" t="s">
        <v>144</v>
      </c>
      <c r="L659" s="31"/>
      <c r="M659" s="148" t="s">
        <v>1</v>
      </c>
      <c r="N659" s="149" t="s">
        <v>39</v>
      </c>
      <c r="O659" s="150">
        <v>5.5E-2</v>
      </c>
      <c r="P659" s="150">
        <f>O659*H659</f>
        <v>4.07</v>
      </c>
      <c r="Q659" s="150">
        <v>0</v>
      </c>
      <c r="R659" s="150">
        <f>Q659*H659</f>
        <v>0</v>
      </c>
      <c r="S659" s="150">
        <v>0</v>
      </c>
      <c r="T659" s="151">
        <f>S659*H659</f>
        <v>0</v>
      </c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R659" s="152" t="s">
        <v>246</v>
      </c>
      <c r="AT659" s="152" t="s">
        <v>140</v>
      </c>
      <c r="AU659" s="152" t="s">
        <v>83</v>
      </c>
      <c r="AY659" s="18" t="s">
        <v>138</v>
      </c>
      <c r="BE659" s="153">
        <f>IF(N659="základní",J659,0)</f>
        <v>0</v>
      </c>
      <c r="BF659" s="153">
        <f>IF(N659="snížená",J659,0)</f>
        <v>0</v>
      </c>
      <c r="BG659" s="153">
        <f>IF(N659="zákl. přenesená",J659,0)</f>
        <v>0</v>
      </c>
      <c r="BH659" s="153">
        <f>IF(N659="sníž. přenesená",J659,0)</f>
        <v>0</v>
      </c>
      <c r="BI659" s="153">
        <f>IF(N659="nulová",J659,0)</f>
        <v>0</v>
      </c>
      <c r="BJ659" s="18" t="s">
        <v>79</v>
      </c>
      <c r="BK659" s="153">
        <f>ROUND(I659*H659,2)</f>
        <v>0</v>
      </c>
      <c r="BL659" s="18" t="s">
        <v>246</v>
      </c>
      <c r="BM659" s="152" t="s">
        <v>714</v>
      </c>
    </row>
    <row r="660" spans="1:65" s="14" customFormat="1" x14ac:dyDescent="0.2">
      <c r="B660" s="161"/>
      <c r="D660" s="155" t="s">
        <v>147</v>
      </c>
      <c r="E660" s="162" t="s">
        <v>1</v>
      </c>
      <c r="F660" s="163" t="s">
        <v>715</v>
      </c>
      <c r="H660" s="164">
        <v>27</v>
      </c>
      <c r="L660" s="161"/>
      <c r="M660" s="165"/>
      <c r="N660" s="166"/>
      <c r="O660" s="166"/>
      <c r="P660" s="166"/>
      <c r="Q660" s="166"/>
      <c r="R660" s="166"/>
      <c r="S660" s="166"/>
      <c r="T660" s="167"/>
      <c r="AT660" s="162" t="s">
        <v>147</v>
      </c>
      <c r="AU660" s="162" t="s">
        <v>83</v>
      </c>
      <c r="AV660" s="14" t="s">
        <v>83</v>
      </c>
      <c r="AW660" s="14" t="s">
        <v>30</v>
      </c>
      <c r="AX660" s="14" t="s">
        <v>74</v>
      </c>
      <c r="AY660" s="162" t="s">
        <v>138</v>
      </c>
    </row>
    <row r="661" spans="1:65" s="14" customFormat="1" x14ac:dyDescent="0.2">
      <c r="B661" s="161"/>
      <c r="D661" s="155" t="s">
        <v>147</v>
      </c>
      <c r="E661" s="162" t="s">
        <v>1</v>
      </c>
      <c r="F661" s="163" t="s">
        <v>716</v>
      </c>
      <c r="H661" s="164">
        <v>11</v>
      </c>
      <c r="L661" s="161"/>
      <c r="M661" s="165"/>
      <c r="N661" s="166"/>
      <c r="O661" s="166"/>
      <c r="P661" s="166"/>
      <c r="Q661" s="166"/>
      <c r="R661" s="166"/>
      <c r="S661" s="166"/>
      <c r="T661" s="167"/>
      <c r="AT661" s="162" t="s">
        <v>147</v>
      </c>
      <c r="AU661" s="162" t="s">
        <v>83</v>
      </c>
      <c r="AV661" s="14" t="s">
        <v>83</v>
      </c>
      <c r="AW661" s="14" t="s">
        <v>30</v>
      </c>
      <c r="AX661" s="14" t="s">
        <v>74</v>
      </c>
      <c r="AY661" s="162" t="s">
        <v>138</v>
      </c>
    </row>
    <row r="662" spans="1:65" s="14" customFormat="1" x14ac:dyDescent="0.2">
      <c r="B662" s="161"/>
      <c r="D662" s="155" t="s">
        <v>147</v>
      </c>
      <c r="E662" s="162" t="s">
        <v>1</v>
      </c>
      <c r="F662" s="163" t="s">
        <v>717</v>
      </c>
      <c r="H662" s="164">
        <v>29</v>
      </c>
      <c r="L662" s="161"/>
      <c r="M662" s="165"/>
      <c r="N662" s="166"/>
      <c r="O662" s="166"/>
      <c r="P662" s="166"/>
      <c r="Q662" s="166"/>
      <c r="R662" s="166"/>
      <c r="S662" s="166"/>
      <c r="T662" s="167"/>
      <c r="AT662" s="162" t="s">
        <v>147</v>
      </c>
      <c r="AU662" s="162" t="s">
        <v>83</v>
      </c>
      <c r="AV662" s="14" t="s">
        <v>83</v>
      </c>
      <c r="AW662" s="14" t="s">
        <v>30</v>
      </c>
      <c r="AX662" s="14" t="s">
        <v>74</v>
      </c>
      <c r="AY662" s="162" t="s">
        <v>138</v>
      </c>
    </row>
    <row r="663" spans="1:65" s="14" customFormat="1" x14ac:dyDescent="0.2">
      <c r="B663" s="161"/>
      <c r="D663" s="155" t="s">
        <v>147</v>
      </c>
      <c r="E663" s="162" t="s">
        <v>1</v>
      </c>
      <c r="F663" s="163" t="s">
        <v>718</v>
      </c>
      <c r="H663" s="164">
        <v>7</v>
      </c>
      <c r="L663" s="161"/>
      <c r="M663" s="165"/>
      <c r="N663" s="166"/>
      <c r="O663" s="166"/>
      <c r="P663" s="166"/>
      <c r="Q663" s="166"/>
      <c r="R663" s="166"/>
      <c r="S663" s="166"/>
      <c r="T663" s="167"/>
      <c r="AT663" s="162" t="s">
        <v>147</v>
      </c>
      <c r="AU663" s="162" t="s">
        <v>83</v>
      </c>
      <c r="AV663" s="14" t="s">
        <v>83</v>
      </c>
      <c r="AW663" s="14" t="s">
        <v>30</v>
      </c>
      <c r="AX663" s="14" t="s">
        <v>74</v>
      </c>
      <c r="AY663" s="162" t="s">
        <v>138</v>
      </c>
    </row>
    <row r="664" spans="1:65" s="15" customFormat="1" x14ac:dyDescent="0.2">
      <c r="B664" s="168"/>
      <c r="D664" s="155" t="s">
        <v>147</v>
      </c>
      <c r="E664" s="169" t="s">
        <v>1</v>
      </c>
      <c r="F664" s="170" t="s">
        <v>153</v>
      </c>
      <c r="H664" s="171">
        <v>74</v>
      </c>
      <c r="L664" s="168"/>
      <c r="M664" s="172"/>
      <c r="N664" s="173"/>
      <c r="O664" s="173"/>
      <c r="P664" s="173"/>
      <c r="Q664" s="173"/>
      <c r="R664" s="173"/>
      <c r="S664" s="173"/>
      <c r="T664" s="174"/>
      <c r="AT664" s="169" t="s">
        <v>147</v>
      </c>
      <c r="AU664" s="169" t="s">
        <v>83</v>
      </c>
      <c r="AV664" s="15" t="s">
        <v>145</v>
      </c>
      <c r="AW664" s="15" t="s">
        <v>30</v>
      </c>
      <c r="AX664" s="15" t="s">
        <v>79</v>
      </c>
      <c r="AY664" s="169" t="s">
        <v>138</v>
      </c>
    </row>
    <row r="665" spans="1:65" s="2" customFormat="1" ht="21.75" customHeight="1" x14ac:dyDescent="0.2">
      <c r="A665" s="30"/>
      <c r="B665" s="141"/>
      <c r="C665" s="142">
        <v>120</v>
      </c>
      <c r="D665" s="142" t="s">
        <v>140</v>
      </c>
      <c r="E665" s="143" t="s">
        <v>719</v>
      </c>
      <c r="F665" s="144" t="s">
        <v>720</v>
      </c>
      <c r="G665" s="145" t="s">
        <v>534</v>
      </c>
      <c r="H665" s="146">
        <v>1</v>
      </c>
      <c r="I665" s="147"/>
      <c r="J665" s="147">
        <f t="shared" ref="J665:J670" si="10">ROUND(I665*H665,2)</f>
        <v>0</v>
      </c>
      <c r="K665" s="144" t="s">
        <v>1</v>
      </c>
      <c r="L665" s="31"/>
      <c r="M665" s="148" t="s">
        <v>1</v>
      </c>
      <c r="N665" s="149" t="s">
        <v>39</v>
      </c>
      <c r="O665" s="150">
        <v>4.9580000000000002</v>
      </c>
      <c r="P665" s="150">
        <f t="shared" ref="P665:P670" si="11">O665*H665</f>
        <v>4.9580000000000002</v>
      </c>
      <c r="Q665" s="150">
        <v>0</v>
      </c>
      <c r="R665" s="150">
        <f t="shared" ref="R665:R670" si="12">Q665*H665</f>
        <v>0</v>
      </c>
      <c r="S665" s="150">
        <v>0</v>
      </c>
      <c r="T665" s="151">
        <f t="shared" ref="T665:T670" si="13">S665*H665</f>
        <v>0</v>
      </c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R665" s="152" t="s">
        <v>246</v>
      </c>
      <c r="AT665" s="152" t="s">
        <v>140</v>
      </c>
      <c r="AU665" s="152" t="s">
        <v>83</v>
      </c>
      <c r="AY665" s="18" t="s">
        <v>138</v>
      </c>
      <c r="BE665" s="153">
        <f t="shared" ref="BE665:BE670" si="14">IF(N665="základní",J665,0)</f>
        <v>0</v>
      </c>
      <c r="BF665" s="153">
        <f t="shared" ref="BF665:BF670" si="15">IF(N665="snížená",J665,0)</f>
        <v>0</v>
      </c>
      <c r="BG665" s="153">
        <f t="shared" ref="BG665:BG670" si="16">IF(N665="zákl. přenesená",J665,0)</f>
        <v>0</v>
      </c>
      <c r="BH665" s="153">
        <f t="shared" ref="BH665:BH670" si="17">IF(N665="sníž. přenesená",J665,0)</f>
        <v>0</v>
      </c>
      <c r="BI665" s="153">
        <f t="shared" ref="BI665:BI670" si="18">IF(N665="nulová",J665,0)</f>
        <v>0</v>
      </c>
      <c r="BJ665" s="18" t="s">
        <v>79</v>
      </c>
      <c r="BK665" s="153">
        <f t="shared" ref="BK665:BK670" si="19">ROUND(I665*H665,2)</f>
        <v>0</v>
      </c>
      <c r="BL665" s="18" t="s">
        <v>246</v>
      </c>
      <c r="BM665" s="152" t="s">
        <v>721</v>
      </c>
    </row>
    <row r="666" spans="1:65" s="2" customFormat="1" ht="21.75" customHeight="1" x14ac:dyDescent="0.2">
      <c r="A666" s="30"/>
      <c r="B666" s="141"/>
      <c r="C666" s="142">
        <v>121</v>
      </c>
      <c r="D666" s="142" t="s">
        <v>140</v>
      </c>
      <c r="E666" s="143" t="s">
        <v>722</v>
      </c>
      <c r="F666" s="144" t="s">
        <v>723</v>
      </c>
      <c r="G666" s="145" t="s">
        <v>262</v>
      </c>
      <c r="H666" s="146">
        <v>4</v>
      </c>
      <c r="I666" s="147"/>
      <c r="J666" s="147">
        <f t="shared" si="10"/>
        <v>0</v>
      </c>
      <c r="K666" s="144" t="s">
        <v>144</v>
      </c>
      <c r="L666" s="31"/>
      <c r="M666" s="148" t="s">
        <v>1</v>
      </c>
      <c r="N666" s="149" t="s">
        <v>39</v>
      </c>
      <c r="O666" s="150">
        <v>0.30599999999999999</v>
      </c>
      <c r="P666" s="150">
        <f t="shared" si="11"/>
        <v>1.224</v>
      </c>
      <c r="Q666" s="150">
        <v>0</v>
      </c>
      <c r="R666" s="150">
        <f t="shared" si="12"/>
        <v>0</v>
      </c>
      <c r="S666" s="150">
        <v>0</v>
      </c>
      <c r="T666" s="151">
        <f t="shared" si="13"/>
        <v>0</v>
      </c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R666" s="152" t="s">
        <v>246</v>
      </c>
      <c r="AT666" s="152" t="s">
        <v>140</v>
      </c>
      <c r="AU666" s="152" t="s">
        <v>83</v>
      </c>
      <c r="AY666" s="18" t="s">
        <v>138</v>
      </c>
      <c r="BE666" s="153">
        <f t="shared" si="14"/>
        <v>0</v>
      </c>
      <c r="BF666" s="153">
        <f t="shared" si="15"/>
        <v>0</v>
      </c>
      <c r="BG666" s="153">
        <f t="shared" si="16"/>
        <v>0</v>
      </c>
      <c r="BH666" s="153">
        <f t="shared" si="17"/>
        <v>0</v>
      </c>
      <c r="BI666" s="153">
        <f t="shared" si="18"/>
        <v>0</v>
      </c>
      <c r="BJ666" s="18" t="s">
        <v>79</v>
      </c>
      <c r="BK666" s="153">
        <f t="shared" si="19"/>
        <v>0</v>
      </c>
      <c r="BL666" s="18" t="s">
        <v>246</v>
      </c>
      <c r="BM666" s="152" t="s">
        <v>724</v>
      </c>
    </row>
    <row r="667" spans="1:65" s="2" customFormat="1" ht="21.75" customHeight="1" x14ac:dyDescent="0.2">
      <c r="A667" s="30"/>
      <c r="B667" s="141"/>
      <c r="C667" s="202">
        <v>122</v>
      </c>
      <c r="D667" s="185" t="s">
        <v>217</v>
      </c>
      <c r="E667" s="186" t="s">
        <v>725</v>
      </c>
      <c r="F667" s="187" t="s">
        <v>726</v>
      </c>
      <c r="G667" s="188" t="s">
        <v>262</v>
      </c>
      <c r="H667" s="189">
        <v>4</v>
      </c>
      <c r="I667" s="190"/>
      <c r="J667" s="190">
        <f t="shared" si="10"/>
        <v>0</v>
      </c>
      <c r="K667" s="187" t="s">
        <v>144</v>
      </c>
      <c r="L667" s="191"/>
      <c r="M667" s="192" t="s">
        <v>1</v>
      </c>
      <c r="N667" s="193" t="s">
        <v>39</v>
      </c>
      <c r="O667" s="150">
        <v>0</v>
      </c>
      <c r="P667" s="150">
        <f t="shared" si="11"/>
        <v>0</v>
      </c>
      <c r="Q667" s="150">
        <v>5.0000000000000002E-5</v>
      </c>
      <c r="R667" s="150">
        <f t="shared" si="12"/>
        <v>2.0000000000000001E-4</v>
      </c>
      <c r="S667" s="150">
        <v>0</v>
      </c>
      <c r="T667" s="151">
        <f t="shared" si="13"/>
        <v>0</v>
      </c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R667" s="152" t="s">
        <v>319</v>
      </c>
      <c r="AT667" s="152" t="s">
        <v>217</v>
      </c>
      <c r="AU667" s="152" t="s">
        <v>83</v>
      </c>
      <c r="AY667" s="18" t="s">
        <v>138</v>
      </c>
      <c r="BE667" s="153">
        <f t="shared" si="14"/>
        <v>0</v>
      </c>
      <c r="BF667" s="153">
        <f t="shared" si="15"/>
        <v>0</v>
      </c>
      <c r="BG667" s="153">
        <f t="shared" si="16"/>
        <v>0</v>
      </c>
      <c r="BH667" s="153">
        <f t="shared" si="17"/>
        <v>0</v>
      </c>
      <c r="BI667" s="153">
        <f t="shared" si="18"/>
        <v>0</v>
      </c>
      <c r="BJ667" s="18" t="s">
        <v>79</v>
      </c>
      <c r="BK667" s="153">
        <f t="shared" si="19"/>
        <v>0</v>
      </c>
      <c r="BL667" s="18" t="s">
        <v>246</v>
      </c>
      <c r="BM667" s="152" t="s">
        <v>727</v>
      </c>
    </row>
    <row r="668" spans="1:65" s="2" customFormat="1" ht="16.5" customHeight="1" x14ac:dyDescent="0.2">
      <c r="A668" s="30"/>
      <c r="B668" s="141"/>
      <c r="C668" s="202">
        <v>123</v>
      </c>
      <c r="D668" s="185" t="s">
        <v>217</v>
      </c>
      <c r="E668" s="186" t="s">
        <v>728</v>
      </c>
      <c r="F668" s="187" t="s">
        <v>729</v>
      </c>
      <c r="G668" s="188" t="s">
        <v>262</v>
      </c>
      <c r="H668" s="189">
        <v>2</v>
      </c>
      <c r="I668" s="190"/>
      <c r="J668" s="190">
        <f t="shared" si="10"/>
        <v>0</v>
      </c>
      <c r="K668" s="187" t="s">
        <v>144</v>
      </c>
      <c r="L668" s="191"/>
      <c r="M668" s="192" t="s">
        <v>1</v>
      </c>
      <c r="N668" s="193" t="s">
        <v>39</v>
      </c>
      <c r="O668" s="150">
        <v>0</v>
      </c>
      <c r="P668" s="150">
        <f t="shared" si="11"/>
        <v>0</v>
      </c>
      <c r="Q668" s="150">
        <v>5.0000000000000002E-5</v>
      </c>
      <c r="R668" s="150">
        <f t="shared" si="12"/>
        <v>1E-4</v>
      </c>
      <c r="S668" s="150">
        <v>0</v>
      </c>
      <c r="T668" s="151">
        <f t="shared" si="13"/>
        <v>0</v>
      </c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R668" s="152" t="s">
        <v>319</v>
      </c>
      <c r="AT668" s="152" t="s">
        <v>217</v>
      </c>
      <c r="AU668" s="152" t="s">
        <v>83</v>
      </c>
      <c r="AY668" s="18" t="s">
        <v>138</v>
      </c>
      <c r="BE668" s="153">
        <f t="shared" si="14"/>
        <v>0</v>
      </c>
      <c r="BF668" s="153">
        <f t="shared" si="15"/>
        <v>0</v>
      </c>
      <c r="BG668" s="153">
        <f t="shared" si="16"/>
        <v>0</v>
      </c>
      <c r="BH668" s="153">
        <f t="shared" si="17"/>
        <v>0</v>
      </c>
      <c r="BI668" s="153">
        <f t="shared" si="18"/>
        <v>0</v>
      </c>
      <c r="BJ668" s="18" t="s">
        <v>79</v>
      </c>
      <c r="BK668" s="153">
        <f t="shared" si="19"/>
        <v>0</v>
      </c>
      <c r="BL668" s="18" t="s">
        <v>246</v>
      </c>
      <c r="BM668" s="152" t="s">
        <v>730</v>
      </c>
    </row>
    <row r="669" spans="1:65" s="2" customFormat="1" ht="16.5" customHeight="1" x14ac:dyDescent="0.2">
      <c r="A669" s="30"/>
      <c r="B669" s="141"/>
      <c r="C669" s="202">
        <v>124</v>
      </c>
      <c r="D669" s="185" t="s">
        <v>217</v>
      </c>
      <c r="E669" s="186" t="s">
        <v>731</v>
      </c>
      <c r="F669" s="187" t="s">
        <v>732</v>
      </c>
      <c r="G669" s="188" t="s">
        <v>262</v>
      </c>
      <c r="H669" s="189">
        <v>2</v>
      </c>
      <c r="I669" s="190"/>
      <c r="J669" s="190">
        <f t="shared" si="10"/>
        <v>0</v>
      </c>
      <c r="K669" s="187" t="s">
        <v>144</v>
      </c>
      <c r="L669" s="191"/>
      <c r="M669" s="192" t="s">
        <v>1</v>
      </c>
      <c r="N669" s="193" t="s">
        <v>39</v>
      </c>
      <c r="O669" s="150">
        <v>0</v>
      </c>
      <c r="P669" s="150">
        <f t="shared" si="11"/>
        <v>0</v>
      </c>
      <c r="Q669" s="150">
        <v>5.0000000000000002E-5</v>
      </c>
      <c r="R669" s="150">
        <f t="shared" si="12"/>
        <v>1E-4</v>
      </c>
      <c r="S669" s="150">
        <v>0</v>
      </c>
      <c r="T669" s="151">
        <f t="shared" si="13"/>
        <v>0</v>
      </c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R669" s="152" t="s">
        <v>319</v>
      </c>
      <c r="AT669" s="152" t="s">
        <v>217</v>
      </c>
      <c r="AU669" s="152" t="s">
        <v>83</v>
      </c>
      <c r="AY669" s="18" t="s">
        <v>138</v>
      </c>
      <c r="BE669" s="153">
        <f t="shared" si="14"/>
        <v>0</v>
      </c>
      <c r="BF669" s="153">
        <f t="shared" si="15"/>
        <v>0</v>
      </c>
      <c r="BG669" s="153">
        <f t="shared" si="16"/>
        <v>0</v>
      </c>
      <c r="BH669" s="153">
        <f t="shared" si="17"/>
        <v>0</v>
      </c>
      <c r="BI669" s="153">
        <f t="shared" si="18"/>
        <v>0</v>
      </c>
      <c r="BJ669" s="18" t="s">
        <v>79</v>
      </c>
      <c r="BK669" s="153">
        <f t="shared" si="19"/>
        <v>0</v>
      </c>
      <c r="BL669" s="18" t="s">
        <v>246</v>
      </c>
      <c r="BM669" s="152" t="s">
        <v>733</v>
      </c>
    </row>
    <row r="670" spans="1:65" s="2" customFormat="1" ht="21.75" customHeight="1" x14ac:dyDescent="0.2">
      <c r="A670" s="30"/>
      <c r="B670" s="141"/>
      <c r="C670" s="142">
        <v>125</v>
      </c>
      <c r="D670" s="142" t="s">
        <v>140</v>
      </c>
      <c r="E670" s="143" t="s">
        <v>734</v>
      </c>
      <c r="F670" s="144" t="s">
        <v>735</v>
      </c>
      <c r="G670" s="145" t="s">
        <v>262</v>
      </c>
      <c r="H670" s="146">
        <v>13</v>
      </c>
      <c r="I670" s="147"/>
      <c r="J670" s="147">
        <f t="shared" si="10"/>
        <v>0</v>
      </c>
      <c r="K670" s="144" t="s">
        <v>144</v>
      </c>
      <c r="L670" s="31"/>
      <c r="M670" s="148" t="s">
        <v>1</v>
      </c>
      <c r="N670" s="149" t="s">
        <v>39</v>
      </c>
      <c r="O670" s="150">
        <v>0.28699999999999998</v>
      </c>
      <c r="P670" s="150">
        <f t="shared" si="11"/>
        <v>3.7309999999999999</v>
      </c>
      <c r="Q670" s="150">
        <v>0</v>
      </c>
      <c r="R670" s="150">
        <f t="shared" si="12"/>
        <v>0</v>
      </c>
      <c r="S670" s="150">
        <v>0</v>
      </c>
      <c r="T670" s="151">
        <f t="shared" si="13"/>
        <v>0</v>
      </c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R670" s="152" t="s">
        <v>246</v>
      </c>
      <c r="AT670" s="152" t="s">
        <v>140</v>
      </c>
      <c r="AU670" s="152" t="s">
        <v>83</v>
      </c>
      <c r="AY670" s="18" t="s">
        <v>138</v>
      </c>
      <c r="BE670" s="153">
        <f t="shared" si="14"/>
        <v>0</v>
      </c>
      <c r="BF670" s="153">
        <f t="shared" si="15"/>
        <v>0</v>
      </c>
      <c r="BG670" s="153">
        <f t="shared" si="16"/>
        <v>0</v>
      </c>
      <c r="BH670" s="153">
        <f t="shared" si="17"/>
        <v>0</v>
      </c>
      <c r="BI670" s="153">
        <f t="shared" si="18"/>
        <v>0</v>
      </c>
      <c r="BJ670" s="18" t="s">
        <v>79</v>
      </c>
      <c r="BK670" s="153">
        <f t="shared" si="19"/>
        <v>0</v>
      </c>
      <c r="BL670" s="18" t="s">
        <v>246</v>
      </c>
      <c r="BM670" s="152" t="s">
        <v>736</v>
      </c>
    </row>
    <row r="671" spans="1:65" s="14" customFormat="1" x14ac:dyDescent="0.2">
      <c r="B671" s="161"/>
      <c r="D671" s="155" t="s">
        <v>147</v>
      </c>
      <c r="E671" s="162" t="s">
        <v>1</v>
      </c>
      <c r="F671" s="163" t="s">
        <v>178</v>
      </c>
      <c r="H671" s="164">
        <v>6</v>
      </c>
      <c r="L671" s="161"/>
      <c r="M671" s="165"/>
      <c r="N671" s="166"/>
      <c r="O671" s="166"/>
      <c r="P671" s="166"/>
      <c r="Q671" s="166"/>
      <c r="R671" s="166"/>
      <c r="S671" s="166"/>
      <c r="T671" s="167"/>
      <c r="AT671" s="162" t="s">
        <v>147</v>
      </c>
      <c r="AU671" s="162" t="s">
        <v>83</v>
      </c>
      <c r="AV671" s="14" t="s">
        <v>83</v>
      </c>
      <c r="AW671" s="14" t="s">
        <v>30</v>
      </c>
      <c r="AX671" s="14" t="s">
        <v>74</v>
      </c>
      <c r="AY671" s="162" t="s">
        <v>138</v>
      </c>
    </row>
    <row r="672" spans="1:65" s="14" customFormat="1" x14ac:dyDescent="0.2">
      <c r="B672" s="161"/>
      <c r="D672" s="155" t="s">
        <v>147</v>
      </c>
      <c r="E672" s="162" t="s">
        <v>1</v>
      </c>
      <c r="F672" s="163" t="s">
        <v>178</v>
      </c>
      <c r="H672" s="164">
        <v>6</v>
      </c>
      <c r="L672" s="161"/>
      <c r="M672" s="165"/>
      <c r="N672" s="166"/>
      <c r="O672" s="166"/>
      <c r="P672" s="166"/>
      <c r="Q672" s="166"/>
      <c r="R672" s="166"/>
      <c r="S672" s="166"/>
      <c r="T672" s="167"/>
      <c r="AT672" s="162" t="s">
        <v>147</v>
      </c>
      <c r="AU672" s="162" t="s">
        <v>83</v>
      </c>
      <c r="AV672" s="14" t="s">
        <v>83</v>
      </c>
      <c r="AW672" s="14" t="s">
        <v>30</v>
      </c>
      <c r="AX672" s="14" t="s">
        <v>74</v>
      </c>
      <c r="AY672" s="162" t="s">
        <v>138</v>
      </c>
    </row>
    <row r="673" spans="1:65" s="14" customFormat="1" x14ac:dyDescent="0.2">
      <c r="B673" s="161"/>
      <c r="D673" s="155" t="s">
        <v>147</v>
      </c>
      <c r="E673" s="162" t="s">
        <v>1</v>
      </c>
      <c r="F673" s="163" t="s">
        <v>79</v>
      </c>
      <c r="H673" s="164">
        <v>1</v>
      </c>
      <c r="L673" s="161"/>
      <c r="M673" s="165"/>
      <c r="N673" s="166"/>
      <c r="O673" s="166"/>
      <c r="P673" s="166"/>
      <c r="Q673" s="166"/>
      <c r="R673" s="166"/>
      <c r="S673" s="166"/>
      <c r="T673" s="167"/>
      <c r="AT673" s="162" t="s">
        <v>147</v>
      </c>
      <c r="AU673" s="162" t="s">
        <v>83</v>
      </c>
      <c r="AV673" s="14" t="s">
        <v>83</v>
      </c>
      <c r="AW673" s="14" t="s">
        <v>30</v>
      </c>
      <c r="AX673" s="14" t="s">
        <v>74</v>
      </c>
      <c r="AY673" s="162" t="s">
        <v>138</v>
      </c>
    </row>
    <row r="674" spans="1:65" s="15" customFormat="1" x14ac:dyDescent="0.2">
      <c r="B674" s="168"/>
      <c r="D674" s="155" t="s">
        <v>147</v>
      </c>
      <c r="E674" s="169" t="s">
        <v>1</v>
      </c>
      <c r="F674" s="170" t="s">
        <v>153</v>
      </c>
      <c r="H674" s="171">
        <v>13</v>
      </c>
      <c r="L674" s="168"/>
      <c r="M674" s="172"/>
      <c r="N674" s="173"/>
      <c r="O674" s="173"/>
      <c r="P674" s="173"/>
      <c r="Q674" s="173"/>
      <c r="R674" s="173"/>
      <c r="S674" s="173"/>
      <c r="T674" s="174"/>
      <c r="AT674" s="169" t="s">
        <v>147</v>
      </c>
      <c r="AU674" s="169" t="s">
        <v>83</v>
      </c>
      <c r="AV674" s="15" t="s">
        <v>145</v>
      </c>
      <c r="AW674" s="15" t="s">
        <v>30</v>
      </c>
      <c r="AX674" s="15" t="s">
        <v>79</v>
      </c>
      <c r="AY674" s="169" t="s">
        <v>138</v>
      </c>
    </row>
    <row r="675" spans="1:65" s="2" customFormat="1" ht="16.5" customHeight="1" x14ac:dyDescent="0.2">
      <c r="A675" s="30"/>
      <c r="B675" s="141"/>
      <c r="C675" s="202">
        <v>126</v>
      </c>
      <c r="D675" s="185" t="s">
        <v>217</v>
      </c>
      <c r="E675" s="186" t="s">
        <v>737</v>
      </c>
      <c r="F675" s="187" t="s">
        <v>738</v>
      </c>
      <c r="G675" s="188" t="s">
        <v>262</v>
      </c>
      <c r="H675" s="189">
        <v>13</v>
      </c>
      <c r="I675" s="190"/>
      <c r="J675" s="190">
        <f>ROUND(I675*H675,2)</f>
        <v>0</v>
      </c>
      <c r="K675" s="187" t="s">
        <v>1</v>
      </c>
      <c r="L675" s="191"/>
      <c r="M675" s="192" t="s">
        <v>1</v>
      </c>
      <c r="N675" s="193" t="s">
        <v>39</v>
      </c>
      <c r="O675" s="150">
        <v>0</v>
      </c>
      <c r="P675" s="150">
        <f>O675*H675</f>
        <v>0</v>
      </c>
      <c r="Q675" s="150">
        <v>6.0000000000000002E-5</v>
      </c>
      <c r="R675" s="150">
        <f>Q675*H675</f>
        <v>7.7999999999999999E-4</v>
      </c>
      <c r="S675" s="150">
        <v>0</v>
      </c>
      <c r="T675" s="151">
        <f>S675*H675</f>
        <v>0</v>
      </c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R675" s="152" t="s">
        <v>319</v>
      </c>
      <c r="AT675" s="152" t="s">
        <v>217</v>
      </c>
      <c r="AU675" s="152" t="s">
        <v>83</v>
      </c>
      <c r="AY675" s="18" t="s">
        <v>138</v>
      </c>
      <c r="BE675" s="153">
        <f>IF(N675="základní",J675,0)</f>
        <v>0</v>
      </c>
      <c r="BF675" s="153">
        <f>IF(N675="snížená",J675,0)</f>
        <v>0</v>
      </c>
      <c r="BG675" s="153">
        <f>IF(N675="zákl. přenesená",J675,0)</f>
        <v>0</v>
      </c>
      <c r="BH675" s="153">
        <f>IF(N675="sníž. přenesená",J675,0)</f>
        <v>0</v>
      </c>
      <c r="BI675" s="153">
        <f>IF(N675="nulová",J675,0)</f>
        <v>0</v>
      </c>
      <c r="BJ675" s="18" t="s">
        <v>79</v>
      </c>
      <c r="BK675" s="153">
        <f>ROUND(I675*H675,2)</f>
        <v>0</v>
      </c>
      <c r="BL675" s="18" t="s">
        <v>246</v>
      </c>
      <c r="BM675" s="152" t="s">
        <v>739</v>
      </c>
    </row>
    <row r="676" spans="1:65" s="2" customFormat="1" ht="16.5" customHeight="1" x14ac:dyDescent="0.2">
      <c r="A676" s="30"/>
      <c r="B676" s="141"/>
      <c r="C676" s="142">
        <v>127</v>
      </c>
      <c r="D676" s="142" t="s">
        <v>140</v>
      </c>
      <c r="E676" s="143" t="s">
        <v>740</v>
      </c>
      <c r="F676" s="144" t="s">
        <v>741</v>
      </c>
      <c r="G676" s="145" t="s">
        <v>262</v>
      </c>
      <c r="H676" s="146">
        <v>15</v>
      </c>
      <c r="I676" s="147"/>
      <c r="J676" s="147">
        <f>ROUND(I676*H676,2)</f>
        <v>0</v>
      </c>
      <c r="K676" s="144" t="s">
        <v>144</v>
      </c>
      <c r="L676" s="31"/>
      <c r="M676" s="148" t="s">
        <v>1</v>
      </c>
      <c r="N676" s="149" t="s">
        <v>39</v>
      </c>
      <c r="O676" s="150">
        <v>1.32</v>
      </c>
      <c r="P676" s="150">
        <f>O676*H676</f>
        <v>19.8</v>
      </c>
      <c r="Q676" s="150">
        <v>0</v>
      </c>
      <c r="R676" s="150">
        <f>Q676*H676</f>
        <v>0</v>
      </c>
      <c r="S676" s="150">
        <v>0</v>
      </c>
      <c r="T676" s="151">
        <f>S676*H676</f>
        <v>0</v>
      </c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R676" s="152" t="s">
        <v>246</v>
      </c>
      <c r="AT676" s="152" t="s">
        <v>140</v>
      </c>
      <c r="AU676" s="152" t="s">
        <v>83</v>
      </c>
      <c r="AY676" s="18" t="s">
        <v>138</v>
      </c>
      <c r="BE676" s="153">
        <f>IF(N676="základní",J676,0)</f>
        <v>0</v>
      </c>
      <c r="BF676" s="153">
        <f>IF(N676="snížená",J676,0)</f>
        <v>0</v>
      </c>
      <c r="BG676" s="153">
        <f>IF(N676="zákl. přenesená",J676,0)</f>
        <v>0</v>
      </c>
      <c r="BH676" s="153">
        <f>IF(N676="sníž. přenesená",J676,0)</f>
        <v>0</v>
      </c>
      <c r="BI676" s="153">
        <f>IF(N676="nulová",J676,0)</f>
        <v>0</v>
      </c>
      <c r="BJ676" s="18" t="s">
        <v>79</v>
      </c>
      <c r="BK676" s="153">
        <f>ROUND(I676*H676,2)</f>
        <v>0</v>
      </c>
      <c r="BL676" s="18" t="s">
        <v>246</v>
      </c>
      <c r="BM676" s="152" t="s">
        <v>742</v>
      </c>
    </row>
    <row r="677" spans="1:65" s="2" customFormat="1" ht="16.5" customHeight="1" x14ac:dyDescent="0.2">
      <c r="A677" s="30"/>
      <c r="B677" s="141"/>
      <c r="C677" s="202">
        <v>128</v>
      </c>
      <c r="D677" s="185" t="s">
        <v>217</v>
      </c>
      <c r="E677" s="186" t="s">
        <v>743</v>
      </c>
      <c r="F677" s="187" t="s">
        <v>744</v>
      </c>
      <c r="G677" s="188" t="s">
        <v>262</v>
      </c>
      <c r="H677" s="189">
        <v>6</v>
      </c>
      <c r="I677" s="190"/>
      <c r="J677" s="190">
        <f>ROUND(I677*H677,2)</f>
        <v>0</v>
      </c>
      <c r="K677" s="187" t="s">
        <v>1</v>
      </c>
      <c r="L677" s="191"/>
      <c r="M677" s="192" t="s">
        <v>1</v>
      </c>
      <c r="N677" s="193" t="s">
        <v>39</v>
      </c>
      <c r="O677" s="150">
        <v>0</v>
      </c>
      <c r="P677" s="150">
        <f>O677*H677</f>
        <v>0</v>
      </c>
      <c r="Q677" s="150">
        <v>1.9E-3</v>
      </c>
      <c r="R677" s="150">
        <f>Q677*H677</f>
        <v>1.14E-2</v>
      </c>
      <c r="S677" s="150">
        <v>0</v>
      </c>
      <c r="T677" s="151">
        <f>S677*H677</f>
        <v>0</v>
      </c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R677" s="152" t="s">
        <v>319</v>
      </c>
      <c r="AT677" s="152" t="s">
        <v>217</v>
      </c>
      <c r="AU677" s="152" t="s">
        <v>83</v>
      </c>
      <c r="AY677" s="18" t="s">
        <v>138</v>
      </c>
      <c r="BE677" s="153">
        <f>IF(N677="základní",J677,0)</f>
        <v>0</v>
      </c>
      <c r="BF677" s="153">
        <f>IF(N677="snížená",J677,0)</f>
        <v>0</v>
      </c>
      <c r="BG677" s="153">
        <f>IF(N677="zákl. přenesená",J677,0)</f>
        <v>0</v>
      </c>
      <c r="BH677" s="153">
        <f>IF(N677="sníž. přenesená",J677,0)</f>
        <v>0</v>
      </c>
      <c r="BI677" s="153">
        <f>IF(N677="nulová",J677,0)</f>
        <v>0</v>
      </c>
      <c r="BJ677" s="18" t="s">
        <v>79</v>
      </c>
      <c r="BK677" s="153">
        <f>ROUND(I677*H677,2)</f>
        <v>0</v>
      </c>
      <c r="BL677" s="18" t="s">
        <v>246</v>
      </c>
      <c r="BM677" s="152" t="s">
        <v>745</v>
      </c>
    </row>
    <row r="678" spans="1:65" s="2" customFormat="1" ht="39" x14ac:dyDescent="0.2">
      <c r="A678" s="30"/>
      <c r="B678" s="31"/>
      <c r="C678" s="30"/>
      <c r="D678" s="155" t="s">
        <v>157</v>
      </c>
      <c r="E678" s="30"/>
      <c r="F678" s="175" t="s">
        <v>746</v>
      </c>
      <c r="G678" s="30"/>
      <c r="H678" s="30"/>
      <c r="I678" s="30"/>
      <c r="J678" s="30"/>
      <c r="K678" s="30"/>
      <c r="L678" s="31"/>
      <c r="M678" s="176"/>
      <c r="N678" s="177"/>
      <c r="O678" s="56"/>
      <c r="P678" s="56"/>
      <c r="Q678" s="56"/>
      <c r="R678" s="56"/>
      <c r="S678" s="56"/>
      <c r="T678" s="57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T678" s="18" t="s">
        <v>157</v>
      </c>
      <c r="AU678" s="18" t="s">
        <v>83</v>
      </c>
    </row>
    <row r="679" spans="1:65" s="2" customFormat="1" ht="16.5" customHeight="1" x14ac:dyDescent="0.2">
      <c r="A679" s="30"/>
      <c r="B679" s="141"/>
      <c r="C679" s="202">
        <v>129</v>
      </c>
      <c r="D679" s="185" t="s">
        <v>217</v>
      </c>
      <c r="E679" s="186" t="s">
        <v>747</v>
      </c>
      <c r="F679" s="187" t="s">
        <v>748</v>
      </c>
      <c r="G679" s="188" t="s">
        <v>262</v>
      </c>
      <c r="H679" s="189">
        <v>9</v>
      </c>
      <c r="I679" s="190"/>
      <c r="J679" s="190">
        <f>ROUND(I679*H679,2)</f>
        <v>0</v>
      </c>
      <c r="K679" s="187" t="s">
        <v>1</v>
      </c>
      <c r="L679" s="191"/>
      <c r="M679" s="192" t="s">
        <v>1</v>
      </c>
      <c r="N679" s="193" t="s">
        <v>39</v>
      </c>
      <c r="O679" s="150">
        <v>0</v>
      </c>
      <c r="P679" s="150">
        <f>O679*H679</f>
        <v>0</v>
      </c>
      <c r="Q679" s="150">
        <v>1.9E-3</v>
      </c>
      <c r="R679" s="150">
        <f>Q679*H679</f>
        <v>1.7100000000000001E-2</v>
      </c>
      <c r="S679" s="150">
        <v>0</v>
      </c>
      <c r="T679" s="151">
        <f>S679*H679</f>
        <v>0</v>
      </c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R679" s="152" t="s">
        <v>319</v>
      </c>
      <c r="AT679" s="152" t="s">
        <v>217</v>
      </c>
      <c r="AU679" s="152" t="s">
        <v>83</v>
      </c>
      <c r="AY679" s="18" t="s">
        <v>138</v>
      </c>
      <c r="BE679" s="153">
        <f>IF(N679="základní",J679,0)</f>
        <v>0</v>
      </c>
      <c r="BF679" s="153">
        <f>IF(N679="snížená",J679,0)</f>
        <v>0</v>
      </c>
      <c r="BG679" s="153">
        <f>IF(N679="zákl. přenesená",J679,0)</f>
        <v>0</v>
      </c>
      <c r="BH679" s="153">
        <f>IF(N679="sníž. přenesená",J679,0)</f>
        <v>0</v>
      </c>
      <c r="BI679" s="153">
        <f>IF(N679="nulová",J679,0)</f>
        <v>0</v>
      </c>
      <c r="BJ679" s="18" t="s">
        <v>79</v>
      </c>
      <c r="BK679" s="153">
        <f>ROUND(I679*H679,2)</f>
        <v>0</v>
      </c>
      <c r="BL679" s="18" t="s">
        <v>246</v>
      </c>
      <c r="BM679" s="152" t="s">
        <v>749</v>
      </c>
    </row>
    <row r="680" spans="1:65" s="2" customFormat="1" ht="39" x14ac:dyDescent="0.2">
      <c r="A680" s="30"/>
      <c r="B680" s="31"/>
      <c r="C680" s="30"/>
      <c r="D680" s="155" t="s">
        <v>157</v>
      </c>
      <c r="E680" s="30"/>
      <c r="F680" s="175" t="s">
        <v>750</v>
      </c>
      <c r="G680" s="30"/>
      <c r="H680" s="30"/>
      <c r="I680" s="30"/>
      <c r="J680" s="30"/>
      <c r="K680" s="30"/>
      <c r="L680" s="31"/>
      <c r="M680" s="176"/>
      <c r="N680" s="177"/>
      <c r="O680" s="56"/>
      <c r="P680" s="56"/>
      <c r="Q680" s="56"/>
      <c r="R680" s="56"/>
      <c r="S680" s="56"/>
      <c r="T680" s="57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T680" s="18" t="s">
        <v>157</v>
      </c>
      <c r="AU680" s="18" t="s">
        <v>83</v>
      </c>
    </row>
    <row r="681" spans="1:65" s="2" customFormat="1" ht="21.75" customHeight="1" x14ac:dyDescent="0.2">
      <c r="A681" s="30"/>
      <c r="B681" s="141"/>
      <c r="C681" s="142">
        <v>130</v>
      </c>
      <c r="D681" s="142" t="s">
        <v>140</v>
      </c>
      <c r="E681" s="143" t="s">
        <v>751</v>
      </c>
      <c r="F681" s="144" t="s">
        <v>752</v>
      </c>
      <c r="G681" s="145" t="s">
        <v>262</v>
      </c>
      <c r="H681" s="146">
        <v>1</v>
      </c>
      <c r="I681" s="147"/>
      <c r="J681" s="147">
        <f>ROUND(I681*H681,2)</f>
        <v>0</v>
      </c>
      <c r="K681" s="144" t="s">
        <v>144</v>
      </c>
      <c r="L681" s="31"/>
      <c r="M681" s="148" t="s">
        <v>1</v>
      </c>
      <c r="N681" s="149" t="s">
        <v>39</v>
      </c>
      <c r="O681" s="150">
        <v>12.398</v>
      </c>
      <c r="P681" s="150">
        <f>O681*H681</f>
        <v>12.398</v>
      </c>
      <c r="Q681" s="150">
        <v>0</v>
      </c>
      <c r="R681" s="150">
        <f>Q681*H681</f>
        <v>0</v>
      </c>
      <c r="S681" s="150">
        <v>0</v>
      </c>
      <c r="T681" s="151">
        <f>S681*H681</f>
        <v>0</v>
      </c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R681" s="152" t="s">
        <v>246</v>
      </c>
      <c r="AT681" s="152" t="s">
        <v>140</v>
      </c>
      <c r="AU681" s="152" t="s">
        <v>83</v>
      </c>
      <c r="AY681" s="18" t="s">
        <v>138</v>
      </c>
      <c r="BE681" s="153">
        <f>IF(N681="základní",J681,0)</f>
        <v>0</v>
      </c>
      <c r="BF681" s="153">
        <f>IF(N681="snížená",J681,0)</f>
        <v>0</v>
      </c>
      <c r="BG681" s="153">
        <f>IF(N681="zákl. přenesená",J681,0)</f>
        <v>0</v>
      </c>
      <c r="BH681" s="153">
        <f>IF(N681="sníž. přenesená",J681,0)</f>
        <v>0</v>
      </c>
      <c r="BI681" s="153">
        <f>IF(N681="nulová",J681,0)</f>
        <v>0</v>
      </c>
      <c r="BJ681" s="18" t="s">
        <v>79</v>
      </c>
      <c r="BK681" s="153">
        <f>ROUND(I681*H681,2)</f>
        <v>0</v>
      </c>
      <c r="BL681" s="18" t="s">
        <v>246</v>
      </c>
      <c r="BM681" s="152" t="s">
        <v>753</v>
      </c>
    </row>
    <row r="682" spans="1:65" s="2" customFormat="1" ht="21.75" customHeight="1" x14ac:dyDescent="0.2">
      <c r="A682" s="30"/>
      <c r="B682" s="141"/>
      <c r="C682" s="142">
        <v>131</v>
      </c>
      <c r="D682" s="142" t="s">
        <v>140</v>
      </c>
      <c r="E682" s="143" t="s">
        <v>754</v>
      </c>
      <c r="F682" s="144" t="s">
        <v>755</v>
      </c>
      <c r="G682" s="145" t="s">
        <v>528</v>
      </c>
      <c r="H682" s="146">
        <v>856.87300000000005</v>
      </c>
      <c r="I682" s="147"/>
      <c r="J682" s="147">
        <f>ROUND(I682*H682,2)</f>
        <v>0</v>
      </c>
      <c r="K682" s="144" t="s">
        <v>144</v>
      </c>
      <c r="L682" s="31"/>
      <c r="M682" s="148" t="s">
        <v>1</v>
      </c>
      <c r="N682" s="149" t="s">
        <v>39</v>
      </c>
      <c r="O682" s="150">
        <v>0</v>
      </c>
      <c r="P682" s="150">
        <f>O682*H682</f>
        <v>0</v>
      </c>
      <c r="Q682" s="150">
        <v>0</v>
      </c>
      <c r="R682" s="150">
        <f>Q682*H682</f>
        <v>0</v>
      </c>
      <c r="S682" s="150">
        <v>0</v>
      </c>
      <c r="T682" s="151">
        <f>S682*H682</f>
        <v>0</v>
      </c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R682" s="152" t="s">
        <v>246</v>
      </c>
      <c r="AT682" s="152" t="s">
        <v>140</v>
      </c>
      <c r="AU682" s="152" t="s">
        <v>83</v>
      </c>
      <c r="AY682" s="18" t="s">
        <v>138</v>
      </c>
      <c r="BE682" s="153">
        <f>IF(N682="základní",J682,0)</f>
        <v>0</v>
      </c>
      <c r="BF682" s="153">
        <f>IF(N682="snížená",J682,0)</f>
        <v>0</v>
      </c>
      <c r="BG682" s="153">
        <f>IF(N682="zákl. přenesená",J682,0)</f>
        <v>0</v>
      </c>
      <c r="BH682" s="153">
        <f>IF(N682="sníž. přenesená",J682,0)</f>
        <v>0</v>
      </c>
      <c r="BI682" s="153">
        <f>IF(N682="nulová",J682,0)</f>
        <v>0</v>
      </c>
      <c r="BJ682" s="18" t="s">
        <v>79</v>
      </c>
      <c r="BK682" s="153">
        <f>ROUND(I682*H682,2)</f>
        <v>0</v>
      </c>
      <c r="BL682" s="18" t="s">
        <v>246</v>
      </c>
      <c r="BM682" s="152" t="s">
        <v>756</v>
      </c>
    </row>
    <row r="683" spans="1:65" s="12" customFormat="1" ht="22.9" customHeight="1" x14ac:dyDescent="0.2">
      <c r="B683" s="129"/>
      <c r="D683" s="130" t="s">
        <v>73</v>
      </c>
      <c r="E683" s="139" t="s">
        <v>757</v>
      </c>
      <c r="F683" s="139" t="s">
        <v>758</v>
      </c>
      <c r="J683" s="140">
        <f>SUM(J684:J728)</f>
        <v>0</v>
      </c>
      <c r="L683" s="129"/>
      <c r="M683" s="133"/>
      <c r="N683" s="134"/>
      <c r="O683" s="134"/>
      <c r="P683" s="135">
        <f>SUM(P684:P728)</f>
        <v>49.110599999999991</v>
      </c>
      <c r="Q683" s="134"/>
      <c r="R683" s="135">
        <f>SUM(R684:R728)</f>
        <v>1.1909925699999999</v>
      </c>
      <c r="S683" s="134"/>
      <c r="T683" s="136">
        <f>SUM(T684:T728)</f>
        <v>0.46411199999999997</v>
      </c>
      <c r="AR683" s="130" t="s">
        <v>83</v>
      </c>
      <c r="AT683" s="137" t="s">
        <v>73</v>
      </c>
      <c r="AU683" s="137" t="s">
        <v>79</v>
      </c>
      <c r="AY683" s="130" t="s">
        <v>138</v>
      </c>
      <c r="BK683" s="138">
        <f>SUM(BK684:BK728)</f>
        <v>0</v>
      </c>
    </row>
    <row r="684" spans="1:65" s="2" customFormat="1" ht="21.75" customHeight="1" x14ac:dyDescent="0.2">
      <c r="A684" s="30"/>
      <c r="B684" s="141"/>
      <c r="C684" s="142">
        <v>132</v>
      </c>
      <c r="D684" s="142" t="s">
        <v>140</v>
      </c>
      <c r="E684" s="143" t="s">
        <v>759</v>
      </c>
      <c r="F684" s="144" t="s">
        <v>760</v>
      </c>
      <c r="G684" s="145" t="s">
        <v>162</v>
      </c>
      <c r="H684" s="146">
        <v>1.113</v>
      </c>
      <c r="I684" s="147"/>
      <c r="J684" s="147">
        <f>ROUND(I684*H684,2)</f>
        <v>0</v>
      </c>
      <c r="K684" s="144" t="s">
        <v>144</v>
      </c>
      <c r="L684" s="31"/>
      <c r="M684" s="148" t="s">
        <v>1</v>
      </c>
      <c r="N684" s="149" t="s">
        <v>39</v>
      </c>
      <c r="O684" s="150">
        <v>1.56</v>
      </c>
      <c r="P684" s="150">
        <f>O684*H684</f>
        <v>1.73628</v>
      </c>
      <c r="Q684" s="150">
        <v>1.89E-3</v>
      </c>
      <c r="R684" s="150">
        <f>Q684*H684</f>
        <v>2.1035699999999999E-3</v>
      </c>
      <c r="S684" s="150">
        <v>0</v>
      </c>
      <c r="T684" s="151">
        <f>S684*H684</f>
        <v>0</v>
      </c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R684" s="152" t="s">
        <v>246</v>
      </c>
      <c r="AT684" s="152" t="s">
        <v>140</v>
      </c>
      <c r="AU684" s="152" t="s">
        <v>83</v>
      </c>
      <c r="AY684" s="18" t="s">
        <v>138</v>
      </c>
      <c r="BE684" s="153">
        <f>IF(N684="základní",J684,0)</f>
        <v>0</v>
      </c>
      <c r="BF684" s="153">
        <f>IF(N684="snížená",J684,0)</f>
        <v>0</v>
      </c>
      <c r="BG684" s="153">
        <f>IF(N684="zákl. přenesená",J684,0)</f>
        <v>0</v>
      </c>
      <c r="BH684" s="153">
        <f>IF(N684="sníž. přenesená",J684,0)</f>
        <v>0</v>
      </c>
      <c r="BI684" s="153">
        <f>IF(N684="nulová",J684,0)</f>
        <v>0</v>
      </c>
      <c r="BJ684" s="18" t="s">
        <v>79</v>
      </c>
      <c r="BK684" s="153">
        <f>ROUND(I684*H684,2)</f>
        <v>0</v>
      </c>
      <c r="BL684" s="18" t="s">
        <v>246</v>
      </c>
      <c r="BM684" s="152" t="s">
        <v>761</v>
      </c>
    </row>
    <row r="685" spans="1:65" s="14" customFormat="1" x14ac:dyDescent="0.2">
      <c r="B685" s="161"/>
      <c r="D685" s="155" t="s">
        <v>147</v>
      </c>
      <c r="E685" s="162" t="s">
        <v>1</v>
      </c>
      <c r="F685" s="163" t="s">
        <v>762</v>
      </c>
      <c r="H685" s="164">
        <v>0.40300000000000002</v>
      </c>
      <c r="L685" s="161"/>
      <c r="M685" s="165"/>
      <c r="N685" s="166"/>
      <c r="O685" s="166"/>
      <c r="P685" s="166"/>
      <c r="Q685" s="166"/>
      <c r="R685" s="166"/>
      <c r="S685" s="166"/>
      <c r="T685" s="167"/>
      <c r="AT685" s="162" t="s">
        <v>147</v>
      </c>
      <c r="AU685" s="162" t="s">
        <v>83</v>
      </c>
      <c r="AV685" s="14" t="s">
        <v>83</v>
      </c>
      <c r="AW685" s="14" t="s">
        <v>30</v>
      </c>
      <c r="AX685" s="14" t="s">
        <v>74</v>
      </c>
      <c r="AY685" s="162" t="s">
        <v>138</v>
      </c>
    </row>
    <row r="686" spans="1:65" s="14" customFormat="1" x14ac:dyDescent="0.2">
      <c r="B686" s="161"/>
      <c r="D686" s="155" t="s">
        <v>147</v>
      </c>
      <c r="E686" s="162" t="s">
        <v>1</v>
      </c>
      <c r="F686" s="163" t="s">
        <v>763</v>
      </c>
      <c r="H686" s="164">
        <v>0.106</v>
      </c>
      <c r="L686" s="161"/>
      <c r="M686" s="165"/>
      <c r="N686" s="166"/>
      <c r="O686" s="166"/>
      <c r="P686" s="166"/>
      <c r="Q686" s="166"/>
      <c r="R686" s="166"/>
      <c r="S686" s="166"/>
      <c r="T686" s="167"/>
      <c r="AT686" s="162" t="s">
        <v>147</v>
      </c>
      <c r="AU686" s="162" t="s">
        <v>83</v>
      </c>
      <c r="AV686" s="14" t="s">
        <v>83</v>
      </c>
      <c r="AW686" s="14" t="s">
        <v>30</v>
      </c>
      <c r="AX686" s="14" t="s">
        <v>74</v>
      </c>
      <c r="AY686" s="162" t="s">
        <v>138</v>
      </c>
    </row>
    <row r="687" spans="1:65" s="14" customFormat="1" x14ac:dyDescent="0.2">
      <c r="B687" s="161"/>
      <c r="D687" s="155" t="s">
        <v>147</v>
      </c>
      <c r="E687" s="162" t="s">
        <v>1</v>
      </c>
      <c r="F687" s="163" t="s">
        <v>764</v>
      </c>
      <c r="H687" s="164">
        <v>0.45300000000000001</v>
      </c>
      <c r="L687" s="161"/>
      <c r="M687" s="165"/>
      <c r="N687" s="166"/>
      <c r="O687" s="166"/>
      <c r="P687" s="166"/>
      <c r="Q687" s="166"/>
      <c r="R687" s="166"/>
      <c r="S687" s="166"/>
      <c r="T687" s="167"/>
      <c r="AT687" s="162" t="s">
        <v>147</v>
      </c>
      <c r="AU687" s="162" t="s">
        <v>83</v>
      </c>
      <c r="AV687" s="14" t="s">
        <v>83</v>
      </c>
      <c r="AW687" s="14" t="s">
        <v>30</v>
      </c>
      <c r="AX687" s="14" t="s">
        <v>74</v>
      </c>
      <c r="AY687" s="162" t="s">
        <v>138</v>
      </c>
    </row>
    <row r="688" spans="1:65" s="14" customFormat="1" x14ac:dyDescent="0.2">
      <c r="B688" s="161"/>
      <c r="D688" s="155"/>
      <c r="E688" s="162"/>
      <c r="F688" s="163">
        <v>0.151</v>
      </c>
      <c r="H688" s="164">
        <v>0.151</v>
      </c>
      <c r="L688" s="161"/>
      <c r="M688" s="165"/>
      <c r="N688" s="166"/>
      <c r="O688" s="166"/>
      <c r="P688" s="166"/>
      <c r="Q688" s="166"/>
      <c r="R688" s="166"/>
      <c r="S688" s="166"/>
      <c r="T688" s="167"/>
      <c r="AT688" s="162"/>
      <c r="AU688" s="162"/>
      <c r="AY688" s="162"/>
    </row>
    <row r="689" spans="1:65" s="15" customFormat="1" x14ac:dyDescent="0.2">
      <c r="B689" s="168"/>
      <c r="D689" s="155" t="s">
        <v>147</v>
      </c>
      <c r="E689" s="169" t="s">
        <v>1</v>
      </c>
      <c r="F689" s="170" t="s">
        <v>153</v>
      </c>
      <c r="H689" s="171">
        <v>0.96199999999999997</v>
      </c>
      <c r="L689" s="168"/>
      <c r="M689" s="172"/>
      <c r="N689" s="173"/>
      <c r="O689" s="173"/>
      <c r="P689" s="173"/>
      <c r="Q689" s="173"/>
      <c r="R689" s="173"/>
      <c r="S689" s="173"/>
      <c r="T689" s="174"/>
      <c r="AT689" s="169" t="s">
        <v>147</v>
      </c>
      <c r="AU689" s="169" t="s">
        <v>83</v>
      </c>
      <c r="AV689" s="15" t="s">
        <v>145</v>
      </c>
      <c r="AW689" s="15" t="s">
        <v>30</v>
      </c>
      <c r="AX689" s="15" t="s">
        <v>79</v>
      </c>
      <c r="AY689" s="169" t="s">
        <v>138</v>
      </c>
    </row>
    <row r="690" spans="1:65" s="2" customFormat="1" ht="16.5" customHeight="1" x14ac:dyDescent="0.2">
      <c r="A690" s="30"/>
      <c r="B690" s="141"/>
      <c r="C690" s="142">
        <v>133</v>
      </c>
      <c r="D690" s="142" t="s">
        <v>140</v>
      </c>
      <c r="E690" s="143" t="s">
        <v>765</v>
      </c>
      <c r="F690" s="144" t="s">
        <v>766</v>
      </c>
      <c r="G690" s="145" t="s">
        <v>233</v>
      </c>
      <c r="H690" s="146">
        <v>20.5</v>
      </c>
      <c r="I690" s="147"/>
      <c r="J690" s="147">
        <f>ROUND(I690*H690,2)</f>
        <v>0</v>
      </c>
      <c r="K690" s="144" t="s">
        <v>144</v>
      </c>
      <c r="L690" s="31"/>
      <c r="M690" s="148" t="s">
        <v>1</v>
      </c>
      <c r="N690" s="149" t="s">
        <v>39</v>
      </c>
      <c r="O690" s="150">
        <v>0.80600000000000005</v>
      </c>
      <c r="P690" s="150">
        <f>O690*H690</f>
        <v>16.523</v>
      </c>
      <c r="Q690" s="150">
        <v>5.1000000000000004E-3</v>
      </c>
      <c r="R690" s="150">
        <f>Q690*H690</f>
        <v>0.10455</v>
      </c>
      <c r="S690" s="150">
        <v>0</v>
      </c>
      <c r="T690" s="151">
        <f>S690*H690</f>
        <v>0</v>
      </c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R690" s="152" t="s">
        <v>246</v>
      </c>
      <c r="AT690" s="152" t="s">
        <v>140</v>
      </c>
      <c r="AU690" s="152" t="s">
        <v>83</v>
      </c>
      <c r="AY690" s="18" t="s">
        <v>138</v>
      </c>
      <c r="BE690" s="153">
        <f>IF(N690="základní",J690,0)</f>
        <v>0</v>
      </c>
      <c r="BF690" s="153">
        <f>IF(N690="snížená",J690,0)</f>
        <v>0</v>
      </c>
      <c r="BG690" s="153">
        <f>IF(N690="zákl. přenesená",J690,0)</f>
        <v>0</v>
      </c>
      <c r="BH690" s="153">
        <f>IF(N690="sníž. přenesená",J690,0)</f>
        <v>0</v>
      </c>
      <c r="BI690" s="153">
        <f>IF(N690="nulová",J690,0)</f>
        <v>0</v>
      </c>
      <c r="BJ690" s="18" t="s">
        <v>79</v>
      </c>
      <c r="BK690" s="153">
        <f>ROUND(I690*H690,2)</f>
        <v>0</v>
      </c>
      <c r="BL690" s="18" t="s">
        <v>246</v>
      </c>
      <c r="BM690" s="152" t="s">
        <v>767</v>
      </c>
    </row>
    <row r="691" spans="1:65" s="14" customFormat="1" x14ac:dyDescent="0.2">
      <c r="B691" s="161"/>
      <c r="D691" s="155" t="s">
        <v>147</v>
      </c>
      <c r="E691" s="162" t="s">
        <v>1</v>
      </c>
      <c r="F691" s="163" t="s">
        <v>768</v>
      </c>
      <c r="H691" s="164">
        <v>12</v>
      </c>
      <c r="L691" s="161"/>
      <c r="M691" s="165"/>
      <c r="N691" s="166"/>
      <c r="O691" s="166"/>
      <c r="P691" s="166"/>
      <c r="Q691" s="166"/>
      <c r="R691" s="166"/>
      <c r="S691" s="166"/>
      <c r="T691" s="167"/>
      <c r="AT691" s="162" t="s">
        <v>147</v>
      </c>
      <c r="AU691" s="162" t="s">
        <v>83</v>
      </c>
      <c r="AV691" s="14" t="s">
        <v>83</v>
      </c>
      <c r="AW691" s="14" t="s">
        <v>30</v>
      </c>
      <c r="AX691" s="14" t="s">
        <v>74</v>
      </c>
      <c r="AY691" s="162" t="s">
        <v>138</v>
      </c>
    </row>
    <row r="692" spans="1:65" s="14" customFormat="1" x14ac:dyDescent="0.2">
      <c r="B692" s="161"/>
      <c r="D692" s="155" t="s">
        <v>147</v>
      </c>
      <c r="E692" s="162" t="s">
        <v>1</v>
      </c>
      <c r="F692" s="163" t="s">
        <v>769</v>
      </c>
      <c r="H692" s="164">
        <v>8.5</v>
      </c>
      <c r="L692" s="161"/>
      <c r="M692" s="165"/>
      <c r="N692" s="166"/>
      <c r="O692" s="166"/>
      <c r="P692" s="166"/>
      <c r="Q692" s="166"/>
      <c r="R692" s="166"/>
      <c r="S692" s="166"/>
      <c r="T692" s="167"/>
      <c r="AT692" s="162" t="s">
        <v>147</v>
      </c>
      <c r="AU692" s="162" t="s">
        <v>83</v>
      </c>
      <c r="AV692" s="14" t="s">
        <v>83</v>
      </c>
      <c r="AW692" s="14" t="s">
        <v>30</v>
      </c>
      <c r="AX692" s="14" t="s">
        <v>74</v>
      </c>
      <c r="AY692" s="162" t="s">
        <v>138</v>
      </c>
    </row>
    <row r="693" spans="1:65" s="15" customFormat="1" x14ac:dyDescent="0.2">
      <c r="B693" s="168"/>
      <c r="D693" s="155" t="s">
        <v>147</v>
      </c>
      <c r="E693" s="169" t="s">
        <v>1</v>
      </c>
      <c r="F693" s="170" t="s">
        <v>153</v>
      </c>
      <c r="H693" s="171">
        <v>20.5</v>
      </c>
      <c r="L693" s="168"/>
      <c r="M693" s="172"/>
      <c r="N693" s="173"/>
      <c r="O693" s="173"/>
      <c r="P693" s="173"/>
      <c r="Q693" s="173"/>
      <c r="R693" s="173"/>
      <c r="S693" s="173"/>
      <c r="T693" s="174"/>
      <c r="AT693" s="169" t="s">
        <v>147</v>
      </c>
      <c r="AU693" s="169" t="s">
        <v>83</v>
      </c>
      <c r="AV693" s="15" t="s">
        <v>145</v>
      </c>
      <c r="AW693" s="15" t="s">
        <v>30</v>
      </c>
      <c r="AX693" s="15" t="s">
        <v>79</v>
      </c>
      <c r="AY693" s="169" t="s">
        <v>138</v>
      </c>
    </row>
    <row r="694" spans="1:65" s="2" customFormat="1" ht="16.5" customHeight="1" x14ac:dyDescent="0.2">
      <c r="A694" s="30"/>
      <c r="B694" s="141"/>
      <c r="C694" s="202">
        <v>134</v>
      </c>
      <c r="D694" s="185" t="s">
        <v>217</v>
      </c>
      <c r="E694" s="186" t="s">
        <v>770</v>
      </c>
      <c r="F694" s="187" t="s">
        <v>771</v>
      </c>
      <c r="G694" s="188" t="s">
        <v>143</v>
      </c>
      <c r="H694" s="189">
        <v>11.5</v>
      </c>
      <c r="I694" s="190"/>
      <c r="J694" s="190">
        <f>ROUND(I694*H694,2)</f>
        <v>0</v>
      </c>
      <c r="K694" s="187" t="s">
        <v>1</v>
      </c>
      <c r="L694" s="191"/>
      <c r="M694" s="192" t="s">
        <v>1</v>
      </c>
      <c r="N694" s="193" t="s">
        <v>39</v>
      </c>
      <c r="O694" s="150">
        <v>0</v>
      </c>
      <c r="P694" s="150">
        <f>O694*H694</f>
        <v>0</v>
      </c>
      <c r="Q694" s="150">
        <v>0</v>
      </c>
      <c r="R694" s="150">
        <f>Q694*H694</f>
        <v>0</v>
      </c>
      <c r="S694" s="150">
        <v>0</v>
      </c>
      <c r="T694" s="151">
        <f>S694*H694</f>
        <v>0</v>
      </c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R694" s="152" t="s">
        <v>319</v>
      </c>
      <c r="AT694" s="152" t="s">
        <v>217</v>
      </c>
      <c r="AU694" s="152" t="s">
        <v>83</v>
      </c>
      <c r="AY694" s="18" t="s">
        <v>138</v>
      </c>
      <c r="BE694" s="153">
        <f>IF(N694="základní",J694,0)</f>
        <v>0</v>
      </c>
      <c r="BF694" s="153">
        <f>IF(N694="snížená",J694,0)</f>
        <v>0</v>
      </c>
      <c r="BG694" s="153">
        <f>IF(N694="zákl. přenesená",J694,0)</f>
        <v>0</v>
      </c>
      <c r="BH694" s="153">
        <f>IF(N694="sníž. přenesená",J694,0)</f>
        <v>0</v>
      </c>
      <c r="BI694" s="153">
        <f>IF(N694="nulová",J694,0)</f>
        <v>0</v>
      </c>
      <c r="BJ694" s="18" t="s">
        <v>79</v>
      </c>
      <c r="BK694" s="153">
        <f>ROUND(I694*H694,2)</f>
        <v>0</v>
      </c>
      <c r="BL694" s="18" t="s">
        <v>246</v>
      </c>
      <c r="BM694" s="152" t="s">
        <v>772</v>
      </c>
    </row>
    <row r="695" spans="1:65" s="2" customFormat="1" ht="29.25" x14ac:dyDescent="0.2">
      <c r="A695" s="30"/>
      <c r="B695" s="31"/>
      <c r="C695" s="30"/>
      <c r="D695" s="155" t="s">
        <v>157</v>
      </c>
      <c r="E695" s="30"/>
      <c r="F695" s="175" t="s">
        <v>773</v>
      </c>
      <c r="G695" s="30"/>
      <c r="H695" s="30"/>
      <c r="I695" s="30"/>
      <c r="J695" s="30"/>
      <c r="K695" s="30"/>
      <c r="L695" s="31"/>
      <c r="M695" s="176"/>
      <c r="N695" s="177"/>
      <c r="O695" s="56"/>
      <c r="P695" s="56"/>
      <c r="Q695" s="56"/>
      <c r="R695" s="56"/>
      <c r="S695" s="56"/>
      <c r="T695" s="57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T695" s="18" t="s">
        <v>157</v>
      </c>
      <c r="AU695" s="18" t="s">
        <v>83</v>
      </c>
    </row>
    <row r="696" spans="1:65" s="14" customFormat="1" x14ac:dyDescent="0.2">
      <c r="B696" s="161"/>
      <c r="D696" s="155" t="s">
        <v>147</v>
      </c>
      <c r="E696" s="162" t="s">
        <v>1</v>
      </c>
      <c r="F696" s="163" t="s">
        <v>774</v>
      </c>
      <c r="H696" s="164">
        <v>3</v>
      </c>
      <c r="L696" s="161"/>
      <c r="M696" s="165"/>
      <c r="N696" s="166"/>
      <c r="O696" s="166"/>
      <c r="P696" s="166"/>
      <c r="Q696" s="166"/>
      <c r="R696" s="166"/>
      <c r="S696" s="166"/>
      <c r="T696" s="167"/>
      <c r="AT696" s="162" t="s">
        <v>147</v>
      </c>
      <c r="AU696" s="162" t="s">
        <v>83</v>
      </c>
      <c r="AV696" s="14" t="s">
        <v>83</v>
      </c>
      <c r="AW696" s="14" t="s">
        <v>30</v>
      </c>
      <c r="AX696" s="14" t="s">
        <v>74</v>
      </c>
      <c r="AY696" s="162" t="s">
        <v>138</v>
      </c>
    </row>
    <row r="697" spans="1:65" s="14" customFormat="1" x14ac:dyDescent="0.2">
      <c r="B697" s="161"/>
      <c r="D697" s="155" t="s">
        <v>147</v>
      </c>
      <c r="E697" s="162" t="s">
        <v>1</v>
      </c>
      <c r="F697" s="163" t="s">
        <v>775</v>
      </c>
      <c r="H697" s="164">
        <v>3.5</v>
      </c>
      <c r="L697" s="161"/>
      <c r="M697" s="165"/>
      <c r="N697" s="166"/>
      <c r="O697" s="166"/>
      <c r="P697" s="166"/>
      <c r="Q697" s="166"/>
      <c r="R697" s="166"/>
      <c r="S697" s="166"/>
      <c r="T697" s="167"/>
      <c r="AT697" s="162" t="s">
        <v>147</v>
      </c>
      <c r="AU697" s="162" t="s">
        <v>83</v>
      </c>
      <c r="AV697" s="14" t="s">
        <v>83</v>
      </c>
      <c r="AW697" s="14" t="s">
        <v>30</v>
      </c>
      <c r="AX697" s="14" t="s">
        <v>74</v>
      </c>
      <c r="AY697" s="162" t="s">
        <v>138</v>
      </c>
    </row>
    <row r="698" spans="1:65" s="14" customFormat="1" x14ac:dyDescent="0.2">
      <c r="B698" s="161"/>
      <c r="D698" s="155" t="s">
        <v>147</v>
      </c>
      <c r="E698" s="162" t="s">
        <v>1</v>
      </c>
      <c r="F698" s="163" t="s">
        <v>776</v>
      </c>
      <c r="H698" s="164">
        <v>5</v>
      </c>
      <c r="L698" s="161"/>
      <c r="M698" s="165"/>
      <c r="N698" s="166"/>
      <c r="O698" s="166"/>
      <c r="P698" s="166"/>
      <c r="Q698" s="166"/>
      <c r="R698" s="166"/>
      <c r="S698" s="166"/>
      <c r="T698" s="167"/>
      <c r="AT698" s="162" t="s">
        <v>147</v>
      </c>
      <c r="AU698" s="162" t="s">
        <v>83</v>
      </c>
      <c r="AV698" s="14" t="s">
        <v>83</v>
      </c>
      <c r="AW698" s="14" t="s">
        <v>30</v>
      </c>
      <c r="AX698" s="14" t="s">
        <v>74</v>
      </c>
      <c r="AY698" s="162" t="s">
        <v>138</v>
      </c>
    </row>
    <row r="699" spans="1:65" s="15" customFormat="1" x14ac:dyDescent="0.2">
      <c r="B699" s="168"/>
      <c r="D699" s="155" t="s">
        <v>147</v>
      </c>
      <c r="E699" s="169" t="s">
        <v>1</v>
      </c>
      <c r="F699" s="170" t="s">
        <v>153</v>
      </c>
      <c r="H699" s="171">
        <v>11.5</v>
      </c>
      <c r="L699" s="168"/>
      <c r="M699" s="172"/>
      <c r="N699" s="173"/>
      <c r="O699" s="173"/>
      <c r="P699" s="173"/>
      <c r="Q699" s="173"/>
      <c r="R699" s="173"/>
      <c r="S699" s="173"/>
      <c r="T699" s="174"/>
      <c r="AT699" s="169" t="s">
        <v>147</v>
      </c>
      <c r="AU699" s="169" t="s">
        <v>83</v>
      </c>
      <c r="AV699" s="15" t="s">
        <v>145</v>
      </c>
      <c r="AW699" s="15" t="s">
        <v>30</v>
      </c>
      <c r="AX699" s="15" t="s">
        <v>79</v>
      </c>
      <c r="AY699" s="169" t="s">
        <v>138</v>
      </c>
    </row>
    <row r="700" spans="1:65" s="2" customFormat="1" ht="16.5" customHeight="1" x14ac:dyDescent="0.2">
      <c r="A700" s="30"/>
      <c r="B700" s="141"/>
      <c r="C700" s="202">
        <v>135</v>
      </c>
      <c r="D700" s="185" t="s">
        <v>217</v>
      </c>
      <c r="E700" s="186" t="s">
        <v>777</v>
      </c>
      <c r="F700" s="187" t="s">
        <v>778</v>
      </c>
      <c r="G700" s="188" t="s">
        <v>162</v>
      </c>
      <c r="H700" s="189">
        <v>0.106</v>
      </c>
      <c r="I700" s="190"/>
      <c r="J700" s="190">
        <f>ROUND(I700*H700,2)</f>
        <v>0</v>
      </c>
      <c r="K700" s="187" t="s">
        <v>144</v>
      </c>
      <c r="L700" s="191"/>
      <c r="M700" s="192" t="s">
        <v>1</v>
      </c>
      <c r="N700" s="193" t="s">
        <v>39</v>
      </c>
      <c r="O700" s="150">
        <v>0</v>
      </c>
      <c r="P700" s="150">
        <f>O700*H700</f>
        <v>0</v>
      </c>
      <c r="Q700" s="150">
        <v>0.55000000000000004</v>
      </c>
      <c r="R700" s="150">
        <f>Q700*H700</f>
        <v>5.8300000000000005E-2</v>
      </c>
      <c r="S700" s="150">
        <v>0</v>
      </c>
      <c r="T700" s="151">
        <f>S700*H700</f>
        <v>0</v>
      </c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R700" s="152" t="s">
        <v>319</v>
      </c>
      <c r="AT700" s="152" t="s">
        <v>217</v>
      </c>
      <c r="AU700" s="152" t="s">
        <v>83</v>
      </c>
      <c r="AY700" s="18" t="s">
        <v>138</v>
      </c>
      <c r="BE700" s="153">
        <f>IF(N700="základní",J700,0)</f>
        <v>0</v>
      </c>
      <c r="BF700" s="153">
        <f>IF(N700="snížená",J700,0)</f>
        <v>0</v>
      </c>
      <c r="BG700" s="153">
        <f>IF(N700="zákl. přenesená",J700,0)</f>
        <v>0</v>
      </c>
      <c r="BH700" s="153">
        <f>IF(N700="sníž. přenesená",J700,0)</f>
        <v>0</v>
      </c>
      <c r="BI700" s="153">
        <f>IF(N700="nulová",J700,0)</f>
        <v>0</v>
      </c>
      <c r="BJ700" s="18" t="s">
        <v>79</v>
      </c>
      <c r="BK700" s="153">
        <f>ROUND(I700*H700,2)</f>
        <v>0</v>
      </c>
      <c r="BL700" s="18" t="s">
        <v>246</v>
      </c>
      <c r="BM700" s="152" t="s">
        <v>779</v>
      </c>
    </row>
    <row r="701" spans="1:65" s="14" customFormat="1" x14ac:dyDescent="0.2">
      <c r="B701" s="161"/>
      <c r="C701" s="202"/>
      <c r="D701" s="155" t="s">
        <v>147</v>
      </c>
      <c r="E701" s="162" t="s">
        <v>1</v>
      </c>
      <c r="F701" s="163" t="s">
        <v>780</v>
      </c>
      <c r="H701" s="164">
        <v>0.106</v>
      </c>
      <c r="L701" s="161"/>
      <c r="M701" s="165"/>
      <c r="N701" s="166"/>
      <c r="O701" s="166"/>
      <c r="P701" s="166"/>
      <c r="Q701" s="166"/>
      <c r="R701" s="166"/>
      <c r="S701" s="166"/>
      <c r="T701" s="167"/>
      <c r="AT701" s="162" t="s">
        <v>147</v>
      </c>
      <c r="AU701" s="162" t="s">
        <v>83</v>
      </c>
      <c r="AV701" s="14" t="s">
        <v>83</v>
      </c>
      <c r="AW701" s="14" t="s">
        <v>30</v>
      </c>
      <c r="AX701" s="14" t="s">
        <v>74</v>
      </c>
      <c r="AY701" s="162" t="s">
        <v>138</v>
      </c>
    </row>
    <row r="702" spans="1:65" s="15" customFormat="1" x14ac:dyDescent="0.2">
      <c r="B702" s="168"/>
      <c r="C702" s="202"/>
      <c r="D702" s="155" t="s">
        <v>147</v>
      </c>
      <c r="E702" s="169" t="s">
        <v>1</v>
      </c>
      <c r="F702" s="170" t="s">
        <v>153</v>
      </c>
      <c r="H702" s="171">
        <v>0.106</v>
      </c>
      <c r="L702" s="168"/>
      <c r="M702" s="172"/>
      <c r="N702" s="173"/>
      <c r="O702" s="173"/>
      <c r="P702" s="173"/>
      <c r="Q702" s="173"/>
      <c r="R702" s="173"/>
      <c r="S702" s="173"/>
      <c r="T702" s="174"/>
      <c r="AT702" s="169" t="s">
        <v>147</v>
      </c>
      <c r="AU702" s="169" t="s">
        <v>83</v>
      </c>
      <c r="AV702" s="15" t="s">
        <v>145</v>
      </c>
      <c r="AW702" s="15" t="s">
        <v>30</v>
      </c>
      <c r="AX702" s="15" t="s">
        <v>79</v>
      </c>
      <c r="AY702" s="169" t="s">
        <v>138</v>
      </c>
    </row>
    <row r="703" spans="1:65" s="2" customFormat="1" ht="16.5" customHeight="1" x14ac:dyDescent="0.2">
      <c r="A703" s="30"/>
      <c r="B703" s="141"/>
      <c r="C703" s="202">
        <v>136</v>
      </c>
      <c r="D703" s="185" t="s">
        <v>217</v>
      </c>
      <c r="E703" s="186" t="s">
        <v>781</v>
      </c>
      <c r="F703" s="187" t="s">
        <v>782</v>
      </c>
      <c r="G703" s="188" t="s">
        <v>162</v>
      </c>
      <c r="H703" s="189">
        <v>1.36</v>
      </c>
      <c r="I703" s="190"/>
      <c r="J703" s="190">
        <f>ROUND(I703*H703,2)</f>
        <v>0</v>
      </c>
      <c r="K703" s="187" t="s">
        <v>144</v>
      </c>
      <c r="L703" s="191"/>
      <c r="M703" s="192" t="s">
        <v>1</v>
      </c>
      <c r="N703" s="193" t="s">
        <v>39</v>
      </c>
      <c r="O703" s="150">
        <v>0</v>
      </c>
      <c r="P703" s="150">
        <f>O703*H703</f>
        <v>0</v>
      </c>
      <c r="Q703" s="150">
        <v>0.55000000000000004</v>
      </c>
      <c r="R703" s="150">
        <f>Q703*H703</f>
        <v>0.74800000000000011</v>
      </c>
      <c r="S703" s="150">
        <v>0</v>
      </c>
      <c r="T703" s="151">
        <f>S703*H703</f>
        <v>0</v>
      </c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R703" s="152" t="s">
        <v>319</v>
      </c>
      <c r="AT703" s="152" t="s">
        <v>217</v>
      </c>
      <c r="AU703" s="152" t="s">
        <v>83</v>
      </c>
      <c r="AY703" s="18" t="s">
        <v>138</v>
      </c>
      <c r="BE703" s="153">
        <f>IF(N703="základní",J703,0)</f>
        <v>0</v>
      </c>
      <c r="BF703" s="153">
        <f>IF(N703="snížená",J703,0)</f>
        <v>0</v>
      </c>
      <c r="BG703" s="153">
        <f>IF(N703="zákl. přenesená",J703,0)</f>
        <v>0</v>
      </c>
      <c r="BH703" s="153">
        <f>IF(N703="sníž. přenesená",J703,0)</f>
        <v>0</v>
      </c>
      <c r="BI703" s="153">
        <f>IF(N703="nulová",J703,0)</f>
        <v>0</v>
      </c>
      <c r="BJ703" s="18" t="s">
        <v>79</v>
      </c>
      <c r="BK703" s="153">
        <f>ROUND(I703*H703,2)</f>
        <v>0</v>
      </c>
      <c r="BL703" s="18" t="s">
        <v>246</v>
      </c>
      <c r="BM703" s="152" t="s">
        <v>783</v>
      </c>
    </row>
    <row r="704" spans="1:65" s="14" customFormat="1" x14ac:dyDescent="0.2">
      <c r="B704" s="161"/>
      <c r="D704" s="155" t="s">
        <v>147</v>
      </c>
      <c r="E704" s="162" t="s">
        <v>1</v>
      </c>
      <c r="F704" s="163" t="s">
        <v>784</v>
      </c>
      <c r="H704" s="164">
        <v>0.252</v>
      </c>
      <c r="L704" s="161"/>
      <c r="M704" s="165"/>
      <c r="N704" s="166"/>
      <c r="O704" s="166"/>
      <c r="P704" s="166"/>
      <c r="Q704" s="166"/>
      <c r="R704" s="166"/>
      <c r="S704" s="166"/>
      <c r="T704" s="167"/>
      <c r="AT704" s="162" t="s">
        <v>147</v>
      </c>
      <c r="AU704" s="162" t="s">
        <v>83</v>
      </c>
      <c r="AV704" s="14" t="s">
        <v>83</v>
      </c>
      <c r="AW704" s="14" t="s">
        <v>30</v>
      </c>
      <c r="AX704" s="14" t="s">
        <v>74</v>
      </c>
      <c r="AY704" s="162" t="s">
        <v>138</v>
      </c>
    </row>
    <row r="705" spans="1:65" s="14" customFormat="1" x14ac:dyDescent="0.2">
      <c r="B705" s="161"/>
      <c r="D705" s="155" t="s">
        <v>147</v>
      </c>
      <c r="E705" s="162" t="s">
        <v>1</v>
      </c>
      <c r="F705" s="163" t="s">
        <v>785</v>
      </c>
      <c r="H705" s="164">
        <v>0.113</v>
      </c>
      <c r="L705" s="161"/>
      <c r="M705" s="165"/>
      <c r="N705" s="166"/>
      <c r="O705" s="166"/>
      <c r="P705" s="166"/>
      <c r="Q705" s="166"/>
      <c r="R705" s="166"/>
      <c r="S705" s="166"/>
      <c r="T705" s="167"/>
      <c r="AT705" s="162" t="s">
        <v>147</v>
      </c>
      <c r="AU705" s="162" t="s">
        <v>83</v>
      </c>
      <c r="AV705" s="14" t="s">
        <v>83</v>
      </c>
      <c r="AW705" s="14" t="s">
        <v>30</v>
      </c>
      <c r="AX705" s="14" t="s">
        <v>74</v>
      </c>
      <c r="AY705" s="162" t="s">
        <v>138</v>
      </c>
    </row>
    <row r="706" spans="1:65" s="14" customFormat="1" x14ac:dyDescent="0.2">
      <c r="B706" s="161"/>
      <c r="D706" s="155" t="s">
        <v>147</v>
      </c>
      <c r="E706" s="162" t="s">
        <v>1</v>
      </c>
      <c r="F706" s="163" t="s">
        <v>786</v>
      </c>
      <c r="H706" s="164">
        <v>8.7999999999999995E-2</v>
      </c>
      <c r="L706" s="161"/>
      <c r="M706" s="165"/>
      <c r="N706" s="166"/>
      <c r="O706" s="166"/>
      <c r="P706" s="166"/>
      <c r="Q706" s="166"/>
      <c r="R706" s="166"/>
      <c r="S706" s="166"/>
      <c r="T706" s="167"/>
      <c r="AT706" s="162" t="s">
        <v>147</v>
      </c>
      <c r="AU706" s="162" t="s">
        <v>83</v>
      </c>
      <c r="AV706" s="14" t="s">
        <v>83</v>
      </c>
      <c r="AW706" s="14" t="s">
        <v>30</v>
      </c>
      <c r="AX706" s="14" t="s">
        <v>74</v>
      </c>
      <c r="AY706" s="162" t="s">
        <v>138</v>
      </c>
    </row>
    <row r="707" spans="1:65" s="14" customFormat="1" x14ac:dyDescent="0.2">
      <c r="B707" s="161"/>
      <c r="D707" s="155"/>
      <c r="E707" s="162"/>
      <c r="F707" s="163" t="s">
        <v>1067</v>
      </c>
      <c r="H707" s="164">
        <v>0.90700000000000003</v>
      </c>
      <c r="L707" s="161"/>
      <c r="M707" s="165"/>
      <c r="N707" s="166"/>
      <c r="O707" s="166"/>
      <c r="P707" s="166"/>
      <c r="Q707" s="166"/>
      <c r="R707" s="166"/>
      <c r="S707" s="166"/>
      <c r="T707" s="167"/>
      <c r="AT707" s="162"/>
      <c r="AU707" s="162"/>
      <c r="AY707" s="162"/>
    </row>
    <row r="708" spans="1:65" s="15" customFormat="1" x14ac:dyDescent="0.2">
      <c r="B708" s="168"/>
      <c r="D708" s="155" t="s">
        <v>147</v>
      </c>
      <c r="E708" s="169" t="s">
        <v>1</v>
      </c>
      <c r="F708" s="170" t="s">
        <v>153</v>
      </c>
      <c r="H708" s="171">
        <v>0.45299999999999996</v>
      </c>
      <c r="L708" s="168"/>
      <c r="M708" s="172"/>
      <c r="N708" s="173"/>
      <c r="O708" s="173"/>
      <c r="P708" s="173"/>
      <c r="Q708" s="173"/>
      <c r="R708" s="173"/>
      <c r="S708" s="173"/>
      <c r="T708" s="174"/>
      <c r="AT708" s="169" t="s">
        <v>147</v>
      </c>
      <c r="AU708" s="169" t="s">
        <v>83</v>
      </c>
      <c r="AV708" s="15" t="s">
        <v>145</v>
      </c>
      <c r="AW708" s="15" t="s">
        <v>30</v>
      </c>
      <c r="AX708" s="15" t="s">
        <v>79</v>
      </c>
      <c r="AY708" s="169" t="s">
        <v>138</v>
      </c>
    </row>
    <row r="709" spans="1:65" s="2" customFormat="1" ht="21.75" customHeight="1" x14ac:dyDescent="0.2">
      <c r="A709" s="30"/>
      <c r="B709" s="141"/>
      <c r="C709" s="142">
        <v>137</v>
      </c>
      <c r="D709" s="142" t="s">
        <v>140</v>
      </c>
      <c r="E709" s="143" t="s">
        <v>787</v>
      </c>
      <c r="F709" s="144" t="s">
        <v>788</v>
      </c>
      <c r="G709" s="145" t="s">
        <v>233</v>
      </c>
      <c r="H709" s="146">
        <v>10.7</v>
      </c>
      <c r="I709" s="147"/>
      <c r="J709" s="147">
        <f>ROUND(I709*H709,2)</f>
        <v>0</v>
      </c>
      <c r="K709" s="144" t="s">
        <v>144</v>
      </c>
      <c r="L709" s="31"/>
      <c r="M709" s="148" t="s">
        <v>1</v>
      </c>
      <c r="N709" s="149" t="s">
        <v>39</v>
      </c>
      <c r="O709" s="150">
        <v>0.70099999999999996</v>
      </c>
      <c r="P709" s="150">
        <f>O709*H709</f>
        <v>7.5006999999999993</v>
      </c>
      <c r="Q709" s="150">
        <v>3.3899999999999998E-3</v>
      </c>
      <c r="R709" s="150">
        <f>Q709*H709</f>
        <v>3.6272999999999993E-2</v>
      </c>
      <c r="S709" s="150">
        <v>0</v>
      </c>
      <c r="T709" s="151">
        <f>S709*H709</f>
        <v>0</v>
      </c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R709" s="152" t="s">
        <v>246</v>
      </c>
      <c r="AT709" s="152" t="s">
        <v>140</v>
      </c>
      <c r="AU709" s="152" t="s">
        <v>83</v>
      </c>
      <c r="AY709" s="18" t="s">
        <v>138</v>
      </c>
      <c r="BE709" s="153">
        <f>IF(N709="základní",J709,0)</f>
        <v>0</v>
      </c>
      <c r="BF709" s="153">
        <f>IF(N709="snížená",J709,0)</f>
        <v>0</v>
      </c>
      <c r="BG709" s="153">
        <f>IF(N709="zákl. přenesená",J709,0)</f>
        <v>0</v>
      </c>
      <c r="BH709" s="153">
        <f>IF(N709="sníž. přenesená",J709,0)</f>
        <v>0</v>
      </c>
      <c r="BI709" s="153">
        <f>IF(N709="nulová",J709,0)</f>
        <v>0</v>
      </c>
      <c r="BJ709" s="18" t="s">
        <v>79</v>
      </c>
      <c r="BK709" s="153">
        <f>ROUND(I709*H709,2)</f>
        <v>0</v>
      </c>
      <c r="BL709" s="18" t="s">
        <v>246</v>
      </c>
      <c r="BM709" s="152" t="s">
        <v>789</v>
      </c>
    </row>
    <row r="710" spans="1:65" s="14" customFormat="1" x14ac:dyDescent="0.2">
      <c r="B710" s="161"/>
      <c r="D710" s="155" t="s">
        <v>147</v>
      </c>
      <c r="E710" s="162" t="s">
        <v>1</v>
      </c>
      <c r="F710" s="163" t="s">
        <v>790</v>
      </c>
      <c r="H710" s="164">
        <v>10.7</v>
      </c>
      <c r="L710" s="161"/>
      <c r="M710" s="165"/>
      <c r="N710" s="166"/>
      <c r="O710" s="166"/>
      <c r="P710" s="166"/>
      <c r="Q710" s="166"/>
      <c r="R710" s="166"/>
      <c r="S710" s="166"/>
      <c r="T710" s="167"/>
      <c r="AT710" s="162" t="s">
        <v>147</v>
      </c>
      <c r="AU710" s="162" t="s">
        <v>83</v>
      </c>
      <c r="AV710" s="14" t="s">
        <v>83</v>
      </c>
      <c r="AW710" s="14" t="s">
        <v>30</v>
      </c>
      <c r="AX710" s="14" t="s">
        <v>74</v>
      </c>
      <c r="AY710" s="162" t="s">
        <v>138</v>
      </c>
    </row>
    <row r="711" spans="1:65" s="15" customFormat="1" x14ac:dyDescent="0.2">
      <c r="B711" s="168"/>
      <c r="D711" s="155" t="s">
        <v>147</v>
      </c>
      <c r="E711" s="169" t="s">
        <v>1</v>
      </c>
      <c r="F711" s="170" t="s">
        <v>153</v>
      </c>
      <c r="H711" s="171">
        <v>10.7</v>
      </c>
      <c r="L711" s="168"/>
      <c r="M711" s="172"/>
      <c r="N711" s="173"/>
      <c r="O711" s="173"/>
      <c r="P711" s="173"/>
      <c r="Q711" s="173"/>
      <c r="R711" s="173"/>
      <c r="S711" s="173"/>
      <c r="T711" s="174"/>
      <c r="AT711" s="169" t="s">
        <v>147</v>
      </c>
      <c r="AU711" s="169" t="s">
        <v>83</v>
      </c>
      <c r="AV711" s="15" t="s">
        <v>145</v>
      </c>
      <c r="AW711" s="15" t="s">
        <v>30</v>
      </c>
      <c r="AX711" s="15" t="s">
        <v>79</v>
      </c>
      <c r="AY711" s="169" t="s">
        <v>138</v>
      </c>
    </row>
    <row r="712" spans="1:65" s="2" customFormat="1" ht="16.5" customHeight="1" x14ac:dyDescent="0.2">
      <c r="A712" s="30"/>
      <c r="B712" s="141"/>
      <c r="C712" s="202">
        <v>138</v>
      </c>
      <c r="D712" s="185" t="s">
        <v>217</v>
      </c>
      <c r="E712" s="186" t="s">
        <v>791</v>
      </c>
      <c r="F712" s="187" t="s">
        <v>792</v>
      </c>
      <c r="G712" s="188" t="s">
        <v>233</v>
      </c>
      <c r="H712" s="189">
        <v>11</v>
      </c>
      <c r="I712" s="190"/>
      <c r="J712" s="190">
        <f>ROUND(I712*H712,2)</f>
        <v>0</v>
      </c>
      <c r="K712" s="187" t="s">
        <v>1</v>
      </c>
      <c r="L712" s="191"/>
      <c r="M712" s="192" t="s">
        <v>1</v>
      </c>
      <c r="N712" s="193" t="s">
        <v>39</v>
      </c>
      <c r="O712" s="150">
        <v>0</v>
      </c>
      <c r="P712" s="150">
        <f>O712*H712</f>
        <v>0</v>
      </c>
      <c r="Q712" s="150">
        <v>0</v>
      </c>
      <c r="R712" s="150">
        <f>Q712*H712</f>
        <v>0</v>
      </c>
      <c r="S712" s="150">
        <v>0</v>
      </c>
      <c r="T712" s="151">
        <f>S712*H712</f>
        <v>0</v>
      </c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R712" s="152" t="s">
        <v>319</v>
      </c>
      <c r="AT712" s="152" t="s">
        <v>217</v>
      </c>
      <c r="AU712" s="152" t="s">
        <v>83</v>
      </c>
      <c r="AY712" s="18" t="s">
        <v>138</v>
      </c>
      <c r="BE712" s="153">
        <f>IF(N712="základní",J712,0)</f>
        <v>0</v>
      </c>
      <c r="BF712" s="153">
        <f>IF(N712="snížená",J712,0)</f>
        <v>0</v>
      </c>
      <c r="BG712" s="153">
        <f>IF(N712="zákl. přenesená",J712,0)</f>
        <v>0</v>
      </c>
      <c r="BH712" s="153">
        <f>IF(N712="sníž. přenesená",J712,0)</f>
        <v>0</v>
      </c>
      <c r="BI712" s="153">
        <f>IF(N712="nulová",J712,0)</f>
        <v>0</v>
      </c>
      <c r="BJ712" s="18" t="s">
        <v>79</v>
      </c>
      <c r="BK712" s="153">
        <f>ROUND(I712*H712,2)</f>
        <v>0</v>
      </c>
      <c r="BL712" s="18" t="s">
        <v>246</v>
      </c>
      <c r="BM712" s="152" t="s">
        <v>793</v>
      </c>
    </row>
    <row r="713" spans="1:65" s="2" customFormat="1" ht="33" customHeight="1" x14ac:dyDescent="0.2">
      <c r="A713" s="30"/>
      <c r="B713" s="141"/>
      <c r="C713" s="142">
        <v>139</v>
      </c>
      <c r="D713" s="142" t="s">
        <v>140</v>
      </c>
      <c r="E713" s="143" t="s">
        <v>794</v>
      </c>
      <c r="F713" s="144" t="s">
        <v>795</v>
      </c>
      <c r="G713" s="145" t="s">
        <v>143</v>
      </c>
      <c r="H713" s="146">
        <v>51.57</v>
      </c>
      <c r="I713" s="147"/>
      <c r="J713" s="147">
        <f>ROUND(I713*H713,2)</f>
        <v>0</v>
      </c>
      <c r="K713" s="144" t="s">
        <v>144</v>
      </c>
      <c r="L713" s="31"/>
      <c r="M713" s="148" t="s">
        <v>1</v>
      </c>
      <c r="N713" s="149" t="s">
        <v>39</v>
      </c>
      <c r="O713" s="150">
        <v>0.28199999999999997</v>
      </c>
      <c r="P713" s="150">
        <f>O713*H713</f>
        <v>14.542739999999998</v>
      </c>
      <c r="Q713" s="150">
        <v>0</v>
      </c>
      <c r="R713" s="150">
        <f>Q713*H713</f>
        <v>0</v>
      </c>
      <c r="S713" s="150">
        <v>0</v>
      </c>
      <c r="T713" s="151">
        <f>S713*H713</f>
        <v>0</v>
      </c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R713" s="152" t="s">
        <v>246</v>
      </c>
      <c r="AT713" s="152" t="s">
        <v>140</v>
      </c>
      <c r="AU713" s="152" t="s">
        <v>83</v>
      </c>
      <c r="AY713" s="18" t="s">
        <v>138</v>
      </c>
      <c r="BE713" s="153">
        <f>IF(N713="základní",J713,0)</f>
        <v>0</v>
      </c>
      <c r="BF713" s="153">
        <f>IF(N713="snížená",J713,0)</f>
        <v>0</v>
      </c>
      <c r="BG713" s="153">
        <f>IF(N713="zákl. přenesená",J713,0)</f>
        <v>0</v>
      </c>
      <c r="BH713" s="153">
        <f>IF(N713="sníž. přenesená",J713,0)</f>
        <v>0</v>
      </c>
      <c r="BI713" s="153">
        <f>IF(N713="nulová",J713,0)</f>
        <v>0</v>
      </c>
      <c r="BJ713" s="18" t="s">
        <v>79</v>
      </c>
      <c r="BK713" s="153">
        <f>ROUND(I713*H713,2)</f>
        <v>0</v>
      </c>
      <c r="BL713" s="18" t="s">
        <v>246</v>
      </c>
      <c r="BM713" s="152" t="s">
        <v>796</v>
      </c>
    </row>
    <row r="714" spans="1:65" s="13" customFormat="1" x14ac:dyDescent="0.2">
      <c r="B714" s="154"/>
      <c r="C714" s="202"/>
      <c r="D714" s="155" t="s">
        <v>147</v>
      </c>
      <c r="E714" s="156" t="s">
        <v>1</v>
      </c>
      <c r="F714" s="157" t="s">
        <v>166</v>
      </c>
      <c r="H714" s="156" t="s">
        <v>1</v>
      </c>
      <c r="L714" s="154"/>
      <c r="M714" s="158"/>
      <c r="N714" s="159"/>
      <c r="O714" s="159"/>
      <c r="P714" s="159"/>
      <c r="Q714" s="159"/>
      <c r="R714" s="159"/>
      <c r="S714" s="159"/>
      <c r="T714" s="160"/>
      <c r="AT714" s="156" t="s">
        <v>147</v>
      </c>
      <c r="AU714" s="156" t="s">
        <v>83</v>
      </c>
      <c r="AV714" s="13" t="s">
        <v>79</v>
      </c>
      <c r="AW714" s="13" t="s">
        <v>30</v>
      </c>
      <c r="AX714" s="13" t="s">
        <v>74</v>
      </c>
      <c r="AY714" s="156" t="s">
        <v>138</v>
      </c>
    </row>
    <row r="715" spans="1:65" s="14" customFormat="1" x14ac:dyDescent="0.2">
      <c r="B715" s="161"/>
      <c r="C715" s="202"/>
      <c r="D715" s="155" t="s">
        <v>147</v>
      </c>
      <c r="E715" s="162" t="s">
        <v>1</v>
      </c>
      <c r="F715" s="163" t="s">
        <v>797</v>
      </c>
      <c r="H715" s="164"/>
      <c r="L715" s="161"/>
      <c r="M715" s="165"/>
      <c r="N715" s="166"/>
      <c r="O715" s="166"/>
      <c r="P715" s="166"/>
      <c r="Q715" s="166"/>
      <c r="R715" s="166"/>
      <c r="S715" s="166"/>
      <c r="T715" s="167"/>
      <c r="AT715" s="162" t="s">
        <v>147</v>
      </c>
      <c r="AU715" s="162" t="s">
        <v>83</v>
      </c>
      <c r="AV715" s="14" t="s">
        <v>83</v>
      </c>
      <c r="AW715" s="14" t="s">
        <v>30</v>
      </c>
      <c r="AX715" s="14" t="s">
        <v>74</v>
      </c>
      <c r="AY715" s="162" t="s">
        <v>138</v>
      </c>
    </row>
    <row r="716" spans="1:65" s="2" customFormat="1" ht="16.5" customHeight="1" x14ac:dyDescent="0.2">
      <c r="A716" s="30"/>
      <c r="B716" s="141"/>
      <c r="C716" s="202">
        <v>140</v>
      </c>
      <c r="D716" s="185" t="s">
        <v>217</v>
      </c>
      <c r="E716" s="186" t="s">
        <v>798</v>
      </c>
      <c r="F716" s="187" t="s">
        <v>799</v>
      </c>
      <c r="G716" s="188" t="s">
        <v>143</v>
      </c>
      <c r="H716" s="189">
        <v>25.783999999999999</v>
      </c>
      <c r="I716" s="190"/>
      <c r="J716" s="190">
        <f>ROUND(I716*H716,2)</f>
        <v>0</v>
      </c>
      <c r="K716" s="187" t="s">
        <v>144</v>
      </c>
      <c r="L716" s="191"/>
      <c r="M716" s="192" t="s">
        <v>1</v>
      </c>
      <c r="N716" s="193" t="s">
        <v>39</v>
      </c>
      <c r="O716" s="150">
        <v>0</v>
      </c>
      <c r="P716" s="150">
        <f>O716*H716</f>
        <v>0</v>
      </c>
      <c r="Q716" s="150">
        <v>8.9999999999999993E-3</v>
      </c>
      <c r="R716" s="150">
        <f>Q716*H716</f>
        <v>0.23205599999999998</v>
      </c>
      <c r="S716" s="150">
        <v>0</v>
      </c>
      <c r="T716" s="151">
        <f>S716*H716</f>
        <v>0</v>
      </c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R716" s="152" t="s">
        <v>319</v>
      </c>
      <c r="AT716" s="152" t="s">
        <v>217</v>
      </c>
      <c r="AU716" s="152" t="s">
        <v>83</v>
      </c>
      <c r="AY716" s="18" t="s">
        <v>138</v>
      </c>
      <c r="BE716" s="153">
        <f>IF(N716="základní",J716,0)</f>
        <v>0</v>
      </c>
      <c r="BF716" s="153">
        <f>IF(N716="snížená",J716,0)</f>
        <v>0</v>
      </c>
      <c r="BG716" s="153">
        <f>IF(N716="zákl. přenesená",J716,0)</f>
        <v>0</v>
      </c>
      <c r="BH716" s="153">
        <f>IF(N716="sníž. přenesená",J716,0)</f>
        <v>0</v>
      </c>
      <c r="BI716" s="153">
        <f>IF(N716="nulová",J716,0)</f>
        <v>0</v>
      </c>
      <c r="BJ716" s="18" t="s">
        <v>79</v>
      </c>
      <c r="BK716" s="153">
        <f>ROUND(I716*H716,2)</f>
        <v>0</v>
      </c>
      <c r="BL716" s="18" t="s">
        <v>246</v>
      </c>
      <c r="BM716" s="152" t="s">
        <v>800</v>
      </c>
    </row>
    <row r="717" spans="1:65" s="14" customFormat="1" x14ac:dyDescent="0.2">
      <c r="B717" s="161"/>
      <c r="C717" s="202"/>
      <c r="D717" s="155" t="s">
        <v>147</v>
      </c>
      <c r="F717" s="163" t="s">
        <v>1068</v>
      </c>
      <c r="H717" s="164">
        <v>4.0609999999999999</v>
      </c>
      <c r="L717" s="161"/>
      <c r="M717" s="165"/>
      <c r="N717" s="166"/>
      <c r="O717" s="166"/>
      <c r="P717" s="166"/>
      <c r="Q717" s="166"/>
      <c r="R717" s="166"/>
      <c r="S717" s="166"/>
      <c r="T717" s="167"/>
      <c r="AT717" s="162" t="s">
        <v>147</v>
      </c>
      <c r="AU717" s="162" t="s">
        <v>83</v>
      </c>
      <c r="AV717" s="14" t="s">
        <v>83</v>
      </c>
      <c r="AW717" s="14" t="s">
        <v>3</v>
      </c>
      <c r="AX717" s="14" t="s">
        <v>79</v>
      </c>
      <c r="AY717" s="162" t="s">
        <v>138</v>
      </c>
    </row>
    <row r="718" spans="1:65" s="2" customFormat="1" ht="16.5" customHeight="1" x14ac:dyDescent="0.2">
      <c r="A718" s="30"/>
      <c r="B718" s="141"/>
      <c r="C718" s="142">
        <v>141</v>
      </c>
      <c r="D718" s="142" t="s">
        <v>140</v>
      </c>
      <c r="E718" s="143" t="s">
        <v>801</v>
      </c>
      <c r="F718" s="144" t="s">
        <v>802</v>
      </c>
      <c r="G718" s="145" t="s">
        <v>233</v>
      </c>
      <c r="H718" s="146">
        <v>36</v>
      </c>
      <c r="I718" s="147"/>
      <c r="J718" s="147">
        <f>ROUND(I718*H718,2)</f>
        <v>0</v>
      </c>
      <c r="K718" s="144" t="s">
        <v>144</v>
      </c>
      <c r="L718" s="31"/>
      <c r="M718" s="148" t="s">
        <v>1</v>
      </c>
      <c r="N718" s="149" t="s">
        <v>39</v>
      </c>
      <c r="O718" s="150">
        <v>0.105</v>
      </c>
      <c r="P718" s="150">
        <f>O718*H718</f>
        <v>3.78</v>
      </c>
      <c r="Q718" s="150">
        <v>1.0000000000000001E-5</v>
      </c>
      <c r="R718" s="150">
        <f>Q718*H718</f>
        <v>3.6000000000000002E-4</v>
      </c>
      <c r="S718" s="150">
        <v>0</v>
      </c>
      <c r="T718" s="151">
        <f>S718*H718</f>
        <v>0</v>
      </c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R718" s="152" t="s">
        <v>246</v>
      </c>
      <c r="AT718" s="152" t="s">
        <v>140</v>
      </c>
      <c r="AU718" s="152" t="s">
        <v>83</v>
      </c>
      <c r="AY718" s="18" t="s">
        <v>138</v>
      </c>
      <c r="BE718" s="153">
        <f>IF(N718="základní",J718,0)</f>
        <v>0</v>
      </c>
      <c r="BF718" s="153">
        <f>IF(N718="snížená",J718,0)</f>
        <v>0</v>
      </c>
      <c r="BG718" s="153">
        <f>IF(N718="zákl. přenesená",J718,0)</f>
        <v>0</v>
      </c>
      <c r="BH718" s="153">
        <f>IF(N718="sníž. přenesená",J718,0)</f>
        <v>0</v>
      </c>
      <c r="BI718" s="153">
        <f>IF(N718="nulová",J718,0)</f>
        <v>0</v>
      </c>
      <c r="BJ718" s="18" t="s">
        <v>79</v>
      </c>
      <c r="BK718" s="153">
        <f>ROUND(I718*H718,2)</f>
        <v>0</v>
      </c>
      <c r="BL718" s="18" t="s">
        <v>246</v>
      </c>
      <c r="BM718" s="152" t="s">
        <v>803</v>
      </c>
    </row>
    <row r="719" spans="1:65" s="13" customFormat="1" x14ac:dyDescent="0.2">
      <c r="B719" s="154"/>
      <c r="C719" s="202"/>
      <c r="D719" s="155" t="s">
        <v>147</v>
      </c>
      <c r="E719" s="156" t="s">
        <v>1</v>
      </c>
      <c r="F719" s="157" t="s">
        <v>166</v>
      </c>
      <c r="H719" s="156" t="s">
        <v>1</v>
      </c>
      <c r="L719" s="154"/>
      <c r="M719" s="158"/>
      <c r="N719" s="159"/>
      <c r="O719" s="159"/>
      <c r="P719" s="159"/>
      <c r="Q719" s="159"/>
      <c r="R719" s="159"/>
      <c r="S719" s="159"/>
      <c r="T719" s="160"/>
      <c r="AT719" s="156" t="s">
        <v>147</v>
      </c>
      <c r="AU719" s="156" t="s">
        <v>83</v>
      </c>
      <c r="AV719" s="13" t="s">
        <v>79</v>
      </c>
      <c r="AW719" s="13" t="s">
        <v>30</v>
      </c>
      <c r="AX719" s="13" t="s">
        <v>74</v>
      </c>
      <c r="AY719" s="156" t="s">
        <v>138</v>
      </c>
    </row>
    <row r="720" spans="1:65" s="14" customFormat="1" x14ac:dyDescent="0.2">
      <c r="B720" s="161"/>
      <c r="D720" s="155" t="s">
        <v>147</v>
      </c>
      <c r="E720" s="162" t="s">
        <v>1</v>
      </c>
      <c r="F720" s="163" t="s">
        <v>1070</v>
      </c>
      <c r="H720" s="164">
        <v>1.8</v>
      </c>
      <c r="L720" s="161"/>
      <c r="M720" s="165"/>
      <c r="N720" s="166"/>
      <c r="O720" s="166"/>
      <c r="P720" s="166"/>
      <c r="Q720" s="166"/>
      <c r="R720" s="166"/>
      <c r="S720" s="166"/>
      <c r="T720" s="167"/>
      <c r="AT720" s="162" t="s">
        <v>147</v>
      </c>
      <c r="AU720" s="162" t="s">
        <v>83</v>
      </c>
      <c r="AV720" s="14" t="s">
        <v>83</v>
      </c>
      <c r="AW720" s="14" t="s">
        <v>30</v>
      </c>
      <c r="AX720" s="14" t="s">
        <v>74</v>
      </c>
      <c r="AY720" s="162" t="s">
        <v>138</v>
      </c>
    </row>
    <row r="721" spans="1:65" s="2" customFormat="1" ht="16.5" customHeight="1" x14ac:dyDescent="0.2">
      <c r="A721" s="30"/>
      <c r="B721" s="141"/>
      <c r="C721" s="202">
        <v>142</v>
      </c>
      <c r="D721" s="185" t="s">
        <v>217</v>
      </c>
      <c r="E721" s="186" t="s">
        <v>804</v>
      </c>
      <c r="F721" s="187" t="s">
        <v>805</v>
      </c>
      <c r="G721" s="188" t="s">
        <v>162</v>
      </c>
      <c r="H721" s="189">
        <v>1.7000000000000001E-2</v>
      </c>
      <c r="I721" s="190"/>
      <c r="J721" s="190">
        <f>ROUND(I721*H721,2)</f>
        <v>0</v>
      </c>
      <c r="K721" s="187" t="s">
        <v>144</v>
      </c>
      <c r="L721" s="191"/>
      <c r="M721" s="192" t="s">
        <v>1</v>
      </c>
      <c r="N721" s="193" t="s">
        <v>39</v>
      </c>
      <c r="O721" s="150">
        <v>0</v>
      </c>
      <c r="P721" s="150">
        <f>O721*H721</f>
        <v>0</v>
      </c>
      <c r="Q721" s="150">
        <v>0.55000000000000004</v>
      </c>
      <c r="R721" s="150">
        <f>Q721*H721</f>
        <v>9.3500000000000007E-3</v>
      </c>
      <c r="S721" s="150">
        <v>0</v>
      </c>
      <c r="T721" s="151">
        <f>S721*H721</f>
        <v>0</v>
      </c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R721" s="152" t="s">
        <v>319</v>
      </c>
      <c r="AT721" s="152" t="s">
        <v>217</v>
      </c>
      <c r="AU721" s="152" t="s">
        <v>83</v>
      </c>
      <c r="AY721" s="18" t="s">
        <v>138</v>
      </c>
      <c r="BE721" s="153">
        <f>IF(N721="základní",J721,0)</f>
        <v>0</v>
      </c>
      <c r="BF721" s="153">
        <f>IF(N721="snížená",J721,0)</f>
        <v>0</v>
      </c>
      <c r="BG721" s="153">
        <f>IF(N721="zákl. přenesená",J721,0)</f>
        <v>0</v>
      </c>
      <c r="BH721" s="153">
        <f>IF(N721="sníž. přenesená",J721,0)</f>
        <v>0</v>
      </c>
      <c r="BI721" s="153">
        <f>IF(N721="nulová",J721,0)</f>
        <v>0</v>
      </c>
      <c r="BJ721" s="18" t="s">
        <v>79</v>
      </c>
      <c r="BK721" s="153">
        <f>ROUND(I721*H721,2)</f>
        <v>0</v>
      </c>
      <c r="BL721" s="18" t="s">
        <v>246</v>
      </c>
      <c r="BM721" s="152" t="s">
        <v>806</v>
      </c>
    </row>
    <row r="722" spans="1:65" s="14" customFormat="1" x14ac:dyDescent="0.2">
      <c r="B722" s="161"/>
      <c r="D722" s="155" t="s">
        <v>147</v>
      </c>
      <c r="E722" s="162" t="s">
        <v>1</v>
      </c>
      <c r="F722" s="213" t="s">
        <v>1071</v>
      </c>
      <c r="H722" s="214">
        <v>1.7000000000000001E-2</v>
      </c>
      <c r="L722" s="161"/>
      <c r="M722" s="165"/>
      <c r="N722" s="166"/>
      <c r="O722" s="166"/>
      <c r="P722" s="166"/>
      <c r="Q722" s="166"/>
      <c r="R722" s="166"/>
      <c r="S722" s="166"/>
      <c r="T722" s="167"/>
      <c r="AT722" s="162" t="s">
        <v>147</v>
      </c>
      <c r="AU722" s="162" t="s">
        <v>83</v>
      </c>
      <c r="AV722" s="14" t="s">
        <v>83</v>
      </c>
      <c r="AW722" s="14" t="s">
        <v>30</v>
      </c>
      <c r="AX722" s="14" t="s">
        <v>74</v>
      </c>
      <c r="AY722" s="162" t="s">
        <v>138</v>
      </c>
    </row>
    <row r="723" spans="1:65" s="15" customFormat="1" x14ac:dyDescent="0.2">
      <c r="B723" s="168"/>
      <c r="D723" s="155" t="s">
        <v>147</v>
      </c>
      <c r="E723" s="169" t="s">
        <v>1</v>
      </c>
      <c r="F723" s="170" t="s">
        <v>153</v>
      </c>
      <c r="H723" s="215">
        <v>1.7000000000000001E-2</v>
      </c>
      <c r="L723" s="168"/>
      <c r="M723" s="172"/>
      <c r="N723" s="173"/>
      <c r="O723" s="173"/>
      <c r="P723" s="173"/>
      <c r="Q723" s="173"/>
      <c r="R723" s="173"/>
      <c r="S723" s="173"/>
      <c r="T723" s="174"/>
      <c r="AT723" s="169" t="s">
        <v>147</v>
      </c>
      <c r="AU723" s="169" t="s">
        <v>83</v>
      </c>
      <c r="AV723" s="15" t="s">
        <v>145</v>
      </c>
      <c r="AW723" s="15" t="s">
        <v>30</v>
      </c>
      <c r="AX723" s="15" t="s">
        <v>79</v>
      </c>
      <c r="AY723" s="169" t="s">
        <v>138</v>
      </c>
    </row>
    <row r="724" spans="1:65" s="2" customFormat="1" ht="20.45" customHeight="1" x14ac:dyDescent="0.2">
      <c r="A724" s="30"/>
      <c r="B724" s="141"/>
      <c r="C724" s="142">
        <v>143</v>
      </c>
      <c r="D724" s="142" t="s">
        <v>140</v>
      </c>
      <c r="E724" s="143" t="s">
        <v>807</v>
      </c>
      <c r="F724" s="144" t="s">
        <v>808</v>
      </c>
      <c r="G724" s="145" t="s">
        <v>143</v>
      </c>
      <c r="H724" s="146">
        <v>25.783999999999999</v>
      </c>
      <c r="I724" s="147"/>
      <c r="J724" s="147">
        <f>ROUND(I724*H724,2)</f>
        <v>0</v>
      </c>
      <c r="K724" s="144" t="s">
        <v>144</v>
      </c>
      <c r="L724" s="31"/>
      <c r="M724" s="148" t="s">
        <v>1</v>
      </c>
      <c r="N724" s="149" t="s">
        <v>39</v>
      </c>
      <c r="O724" s="150">
        <v>0.19500000000000001</v>
      </c>
      <c r="P724" s="150">
        <f>O724*H724</f>
        <v>5.0278799999999997</v>
      </c>
      <c r="Q724" s="150">
        <v>0</v>
      </c>
      <c r="R724" s="150">
        <f>Q724*H724</f>
        <v>0</v>
      </c>
      <c r="S724" s="150">
        <v>1.7999999999999999E-2</v>
      </c>
      <c r="T724" s="151">
        <f>S724*H724</f>
        <v>0.46411199999999997</v>
      </c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R724" s="152" t="s">
        <v>246</v>
      </c>
      <c r="AT724" s="152" t="s">
        <v>140</v>
      </c>
      <c r="AU724" s="152" t="s">
        <v>83</v>
      </c>
      <c r="AY724" s="18" t="s">
        <v>138</v>
      </c>
      <c r="BE724" s="153">
        <f>IF(N724="základní",J724,0)</f>
        <v>0</v>
      </c>
      <c r="BF724" s="153">
        <f>IF(N724="snížená",J724,0)</f>
        <v>0</v>
      </c>
      <c r="BG724" s="153">
        <f>IF(N724="zákl. přenesená",J724,0)</f>
        <v>0</v>
      </c>
      <c r="BH724" s="153">
        <f>IF(N724="sníž. přenesená",J724,0)</f>
        <v>0</v>
      </c>
      <c r="BI724" s="153">
        <f>IF(N724="nulová",J724,0)</f>
        <v>0</v>
      </c>
      <c r="BJ724" s="18" t="s">
        <v>79</v>
      </c>
      <c r="BK724" s="153">
        <f>ROUND(I724*H724,2)</f>
        <v>0</v>
      </c>
      <c r="BL724" s="18" t="s">
        <v>246</v>
      </c>
      <c r="BM724" s="152" t="s">
        <v>809</v>
      </c>
    </row>
    <row r="725" spans="1:65" s="13" customFormat="1" x14ac:dyDescent="0.2">
      <c r="B725" s="154"/>
      <c r="D725" s="155" t="s">
        <v>147</v>
      </c>
      <c r="E725" s="156" t="s">
        <v>1</v>
      </c>
      <c r="F725" s="157" t="s">
        <v>810</v>
      </c>
      <c r="H725" s="156" t="s">
        <v>1</v>
      </c>
      <c r="L725" s="154"/>
      <c r="M725" s="158"/>
      <c r="N725" s="159"/>
      <c r="O725" s="159"/>
      <c r="P725" s="159"/>
      <c r="Q725" s="159"/>
      <c r="R725" s="159"/>
      <c r="S725" s="159"/>
      <c r="T725" s="160"/>
      <c r="AT725" s="156" t="s">
        <v>147</v>
      </c>
      <c r="AU725" s="156" t="s">
        <v>83</v>
      </c>
      <c r="AV725" s="13" t="s">
        <v>79</v>
      </c>
      <c r="AW725" s="13" t="s">
        <v>30</v>
      </c>
      <c r="AX725" s="13" t="s">
        <v>74</v>
      </c>
      <c r="AY725" s="156" t="s">
        <v>138</v>
      </c>
    </row>
    <row r="726" spans="1:65" s="14" customFormat="1" x14ac:dyDescent="0.2">
      <c r="B726" s="161"/>
      <c r="D726" s="155" t="s">
        <v>147</v>
      </c>
      <c r="E726" s="162" t="s">
        <v>1</v>
      </c>
      <c r="F726" s="163" t="s">
        <v>356</v>
      </c>
      <c r="H726" s="164">
        <v>25.783999999999999</v>
      </c>
      <c r="L726" s="161"/>
      <c r="M726" s="165"/>
      <c r="N726" s="166"/>
      <c r="O726" s="166"/>
      <c r="P726" s="166"/>
      <c r="Q726" s="166"/>
      <c r="R726" s="166"/>
      <c r="S726" s="166"/>
      <c r="T726" s="167"/>
      <c r="AT726" s="162" t="s">
        <v>147</v>
      </c>
      <c r="AU726" s="162" t="s">
        <v>83</v>
      </c>
      <c r="AV726" s="14" t="s">
        <v>83</v>
      </c>
      <c r="AW726" s="14" t="s">
        <v>30</v>
      </c>
      <c r="AX726" s="14" t="s">
        <v>74</v>
      </c>
      <c r="AY726" s="162" t="s">
        <v>138</v>
      </c>
    </row>
    <row r="727" spans="1:65" s="15" customFormat="1" x14ac:dyDescent="0.2">
      <c r="B727" s="168"/>
      <c r="D727" s="155" t="s">
        <v>147</v>
      </c>
      <c r="E727" s="169" t="s">
        <v>1</v>
      </c>
      <c r="F727" s="170" t="s">
        <v>153</v>
      </c>
      <c r="H727" s="171">
        <v>25.783999999999999</v>
      </c>
      <c r="L727" s="168"/>
      <c r="M727" s="172"/>
      <c r="N727" s="173"/>
      <c r="O727" s="173"/>
      <c r="P727" s="173"/>
      <c r="Q727" s="173"/>
      <c r="R727" s="173"/>
      <c r="S727" s="173"/>
      <c r="T727" s="174"/>
      <c r="AT727" s="169" t="s">
        <v>147</v>
      </c>
      <c r="AU727" s="169" t="s">
        <v>83</v>
      </c>
      <c r="AV727" s="15" t="s">
        <v>145</v>
      </c>
      <c r="AW727" s="15" t="s">
        <v>30</v>
      </c>
      <c r="AX727" s="15" t="s">
        <v>79</v>
      </c>
      <c r="AY727" s="169" t="s">
        <v>138</v>
      </c>
    </row>
    <row r="728" spans="1:65" s="2" customFormat="1" ht="21.75" customHeight="1" x14ac:dyDescent="0.2">
      <c r="A728" s="30"/>
      <c r="B728" s="141"/>
      <c r="C728" s="142">
        <v>144</v>
      </c>
      <c r="D728" s="142" t="s">
        <v>140</v>
      </c>
      <c r="E728" s="143" t="s">
        <v>811</v>
      </c>
      <c r="F728" s="144" t="s">
        <v>812</v>
      </c>
      <c r="G728" s="145" t="s">
        <v>528</v>
      </c>
      <c r="H728" s="146">
        <v>799.41800000000001</v>
      </c>
      <c r="I728" s="147"/>
      <c r="J728" s="147">
        <f>ROUND(I728*H728,2)</f>
        <v>0</v>
      </c>
      <c r="K728" s="144" t="s">
        <v>144</v>
      </c>
      <c r="L728" s="31"/>
      <c r="M728" s="148" t="s">
        <v>1</v>
      </c>
      <c r="N728" s="149" t="s">
        <v>39</v>
      </c>
      <c r="O728" s="150">
        <v>0</v>
      </c>
      <c r="P728" s="150">
        <f>O728*H728</f>
        <v>0</v>
      </c>
      <c r="Q728" s="150">
        <v>0</v>
      </c>
      <c r="R728" s="150">
        <f>Q728*H728</f>
        <v>0</v>
      </c>
      <c r="S728" s="150">
        <v>0</v>
      </c>
      <c r="T728" s="151">
        <f>S728*H728</f>
        <v>0</v>
      </c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R728" s="152" t="s">
        <v>246</v>
      </c>
      <c r="AT728" s="152" t="s">
        <v>140</v>
      </c>
      <c r="AU728" s="152" t="s">
        <v>83</v>
      </c>
      <c r="AY728" s="18" t="s">
        <v>138</v>
      </c>
      <c r="BE728" s="153">
        <f>IF(N728="základní",J728,0)</f>
        <v>0</v>
      </c>
      <c r="BF728" s="153">
        <f>IF(N728="snížená",J728,0)</f>
        <v>0</v>
      </c>
      <c r="BG728" s="153">
        <f>IF(N728="zákl. přenesená",J728,0)</f>
        <v>0</v>
      </c>
      <c r="BH728" s="153">
        <f>IF(N728="sníž. přenesená",J728,0)</f>
        <v>0</v>
      </c>
      <c r="BI728" s="153">
        <f>IF(N728="nulová",J728,0)</f>
        <v>0</v>
      </c>
      <c r="BJ728" s="18" t="s">
        <v>79</v>
      </c>
      <c r="BK728" s="153">
        <f>ROUND(I728*H728,2)</f>
        <v>0</v>
      </c>
      <c r="BL728" s="18" t="s">
        <v>246</v>
      </c>
      <c r="BM728" s="152" t="s">
        <v>813</v>
      </c>
    </row>
    <row r="729" spans="1:65" s="12" customFormat="1" ht="22.9" customHeight="1" x14ac:dyDescent="0.2">
      <c r="B729" s="129"/>
      <c r="D729" s="130" t="s">
        <v>73</v>
      </c>
      <c r="E729" s="139" t="s">
        <v>814</v>
      </c>
      <c r="F729" s="139" t="s">
        <v>815</v>
      </c>
      <c r="J729" s="140">
        <f>SUM(J730:J739)</f>
        <v>0</v>
      </c>
      <c r="L729" s="129"/>
      <c r="M729" s="133"/>
      <c r="N729" s="134"/>
      <c r="O729" s="134"/>
      <c r="P729" s="135">
        <f>SUM(P730:P739)</f>
        <v>2.2517</v>
      </c>
      <c r="Q729" s="134"/>
      <c r="R729" s="135">
        <f>SUM(R730:R739)</f>
        <v>1.4037000000000001E-2</v>
      </c>
      <c r="S729" s="134"/>
      <c r="T729" s="136">
        <f>SUM(T730:T739)</f>
        <v>0</v>
      </c>
      <c r="AR729" s="130" t="s">
        <v>83</v>
      </c>
      <c r="AT729" s="137" t="s">
        <v>73</v>
      </c>
      <c r="AU729" s="137" t="s">
        <v>79</v>
      </c>
      <c r="AY729" s="130" t="s">
        <v>138</v>
      </c>
      <c r="BK729" s="138">
        <f>SUM(BK730:BK739)</f>
        <v>0</v>
      </c>
    </row>
    <row r="730" spans="1:65" s="2" customFormat="1" ht="21.75" customHeight="1" x14ac:dyDescent="0.2">
      <c r="A730" s="30"/>
      <c r="B730" s="141"/>
      <c r="C730" s="142">
        <v>145</v>
      </c>
      <c r="D730" s="142" t="s">
        <v>140</v>
      </c>
      <c r="E730" s="143" t="s">
        <v>816</v>
      </c>
      <c r="F730" s="144" t="s">
        <v>817</v>
      </c>
      <c r="G730" s="145" t="s">
        <v>233</v>
      </c>
      <c r="H730" s="146">
        <v>1.1000000000000001</v>
      </c>
      <c r="I730" s="147"/>
      <c r="J730" s="147">
        <f>ROUND(I730*H730,2)</f>
        <v>0</v>
      </c>
      <c r="K730" s="144" t="s">
        <v>144</v>
      </c>
      <c r="L730" s="31"/>
      <c r="M730" s="148" t="s">
        <v>1</v>
      </c>
      <c r="N730" s="149" t="s">
        <v>39</v>
      </c>
      <c r="O730" s="150">
        <v>0.33100000000000002</v>
      </c>
      <c r="P730" s="150">
        <f>O730*H730</f>
        <v>0.36410000000000003</v>
      </c>
      <c r="Q730" s="150">
        <v>1.5100000000000001E-3</v>
      </c>
      <c r="R730" s="150">
        <f>Q730*H730</f>
        <v>1.6610000000000001E-3</v>
      </c>
      <c r="S730" s="150">
        <v>0</v>
      </c>
      <c r="T730" s="151">
        <f>S730*H730</f>
        <v>0</v>
      </c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R730" s="152" t="s">
        <v>246</v>
      </c>
      <c r="AT730" s="152" t="s">
        <v>140</v>
      </c>
      <c r="AU730" s="152" t="s">
        <v>83</v>
      </c>
      <c r="AY730" s="18" t="s">
        <v>138</v>
      </c>
      <c r="BE730" s="153">
        <f>IF(N730="základní",J730,0)</f>
        <v>0</v>
      </c>
      <c r="BF730" s="153">
        <f>IF(N730="snížená",J730,0)</f>
        <v>0</v>
      </c>
      <c r="BG730" s="153">
        <f>IF(N730="zákl. přenesená",J730,0)</f>
        <v>0</v>
      </c>
      <c r="BH730" s="153">
        <f>IF(N730="sníž. přenesená",J730,0)</f>
        <v>0</v>
      </c>
      <c r="BI730" s="153">
        <f>IF(N730="nulová",J730,0)</f>
        <v>0</v>
      </c>
      <c r="BJ730" s="18" t="s">
        <v>79</v>
      </c>
      <c r="BK730" s="153">
        <f>ROUND(I730*H730,2)</f>
        <v>0</v>
      </c>
      <c r="BL730" s="18" t="s">
        <v>246</v>
      </c>
      <c r="BM730" s="152" t="s">
        <v>818</v>
      </c>
    </row>
    <row r="731" spans="1:65" s="13" customFormat="1" x14ac:dyDescent="0.2">
      <c r="B731" s="154"/>
      <c r="D731" s="155" t="s">
        <v>147</v>
      </c>
      <c r="E731" s="156" t="s">
        <v>1</v>
      </c>
      <c r="F731" s="157" t="s">
        <v>819</v>
      </c>
      <c r="H731" s="156" t="s">
        <v>1</v>
      </c>
      <c r="L731" s="154"/>
      <c r="M731" s="158"/>
      <c r="N731" s="159"/>
      <c r="O731" s="159"/>
      <c r="P731" s="159"/>
      <c r="Q731" s="159"/>
      <c r="R731" s="159"/>
      <c r="S731" s="159"/>
      <c r="T731" s="160"/>
      <c r="AT731" s="156" t="s">
        <v>147</v>
      </c>
      <c r="AU731" s="156" t="s">
        <v>83</v>
      </c>
      <c r="AV731" s="13" t="s">
        <v>79</v>
      </c>
      <c r="AW731" s="13" t="s">
        <v>30</v>
      </c>
      <c r="AX731" s="13" t="s">
        <v>74</v>
      </c>
      <c r="AY731" s="156" t="s">
        <v>138</v>
      </c>
    </row>
    <row r="732" spans="1:65" s="14" customFormat="1" x14ac:dyDescent="0.2">
      <c r="B732" s="161"/>
      <c r="D732" s="155" t="s">
        <v>147</v>
      </c>
      <c r="E732" s="162" t="s">
        <v>1</v>
      </c>
      <c r="F732" s="163" t="s">
        <v>820</v>
      </c>
      <c r="H732" s="164">
        <v>1.1000000000000001</v>
      </c>
      <c r="L732" s="161"/>
      <c r="M732" s="165"/>
      <c r="N732" s="166"/>
      <c r="O732" s="166"/>
      <c r="P732" s="166"/>
      <c r="Q732" s="166"/>
      <c r="R732" s="166"/>
      <c r="S732" s="166"/>
      <c r="T732" s="167"/>
      <c r="AT732" s="162" t="s">
        <v>147</v>
      </c>
      <c r="AU732" s="162" t="s">
        <v>83</v>
      </c>
      <c r="AV732" s="14" t="s">
        <v>83</v>
      </c>
      <c r="AW732" s="14" t="s">
        <v>30</v>
      </c>
      <c r="AX732" s="14" t="s">
        <v>74</v>
      </c>
      <c r="AY732" s="162" t="s">
        <v>138</v>
      </c>
    </row>
    <row r="733" spans="1:65" s="15" customFormat="1" x14ac:dyDescent="0.2">
      <c r="B733" s="168"/>
      <c r="D733" s="155" t="s">
        <v>147</v>
      </c>
      <c r="E733" s="169" t="s">
        <v>1</v>
      </c>
      <c r="F733" s="170" t="s">
        <v>153</v>
      </c>
      <c r="H733" s="171">
        <v>1.1000000000000001</v>
      </c>
      <c r="L733" s="168"/>
      <c r="M733" s="172"/>
      <c r="N733" s="173"/>
      <c r="O733" s="173"/>
      <c r="P733" s="173"/>
      <c r="Q733" s="173"/>
      <c r="R733" s="173"/>
      <c r="S733" s="173"/>
      <c r="T733" s="174"/>
      <c r="AT733" s="169" t="s">
        <v>147</v>
      </c>
      <c r="AU733" s="169" t="s">
        <v>83</v>
      </c>
      <c r="AV733" s="15" t="s">
        <v>145</v>
      </c>
      <c r="AW733" s="15" t="s">
        <v>30</v>
      </c>
      <c r="AX733" s="15" t="s">
        <v>79</v>
      </c>
      <c r="AY733" s="169" t="s">
        <v>138</v>
      </c>
    </row>
    <row r="734" spans="1:65" s="2" customFormat="1" ht="21.75" customHeight="1" x14ac:dyDescent="0.2">
      <c r="A734" s="30"/>
      <c r="B734" s="141"/>
      <c r="C734" s="142">
        <v>146</v>
      </c>
      <c r="D734" s="142" t="s">
        <v>140</v>
      </c>
      <c r="E734" s="143" t="s">
        <v>821</v>
      </c>
      <c r="F734" s="144" t="s">
        <v>822</v>
      </c>
      <c r="G734" s="145" t="s">
        <v>233</v>
      </c>
      <c r="H734" s="146">
        <v>5.2</v>
      </c>
      <c r="I734" s="147"/>
      <c r="J734" s="147">
        <f>ROUND(I734*H734,2)</f>
        <v>0</v>
      </c>
      <c r="K734" s="144" t="s">
        <v>144</v>
      </c>
      <c r="L734" s="31"/>
      <c r="M734" s="148" t="s">
        <v>1</v>
      </c>
      <c r="N734" s="149" t="s">
        <v>39</v>
      </c>
      <c r="O734" s="150">
        <v>0.36299999999999999</v>
      </c>
      <c r="P734" s="150">
        <f>O734*H734</f>
        <v>1.8875999999999999</v>
      </c>
      <c r="Q734" s="150">
        <v>2.3800000000000002E-3</v>
      </c>
      <c r="R734" s="150">
        <f>Q734*H734</f>
        <v>1.2376000000000002E-2</v>
      </c>
      <c r="S734" s="150">
        <v>0</v>
      </c>
      <c r="T734" s="151">
        <f>S734*H734</f>
        <v>0</v>
      </c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R734" s="152" t="s">
        <v>246</v>
      </c>
      <c r="AT734" s="152" t="s">
        <v>140</v>
      </c>
      <c r="AU734" s="152" t="s">
        <v>83</v>
      </c>
      <c r="AY734" s="18" t="s">
        <v>138</v>
      </c>
      <c r="BE734" s="153">
        <f>IF(N734="základní",J734,0)</f>
        <v>0</v>
      </c>
      <c r="BF734" s="153">
        <f>IF(N734="snížená",J734,0)</f>
        <v>0</v>
      </c>
      <c r="BG734" s="153">
        <f>IF(N734="zákl. přenesená",J734,0)</f>
        <v>0</v>
      </c>
      <c r="BH734" s="153">
        <f>IF(N734="sníž. přenesená",J734,0)</f>
        <v>0</v>
      </c>
      <c r="BI734" s="153">
        <f>IF(N734="nulová",J734,0)</f>
        <v>0</v>
      </c>
      <c r="BJ734" s="18" t="s">
        <v>79</v>
      </c>
      <c r="BK734" s="153">
        <f>ROUND(I734*H734,2)</f>
        <v>0</v>
      </c>
      <c r="BL734" s="18" t="s">
        <v>246</v>
      </c>
      <c r="BM734" s="152" t="s">
        <v>823</v>
      </c>
    </row>
    <row r="735" spans="1:65" s="13" customFormat="1" x14ac:dyDescent="0.2">
      <c r="B735" s="154"/>
      <c r="D735" s="155" t="s">
        <v>147</v>
      </c>
      <c r="E735" s="156" t="s">
        <v>1</v>
      </c>
      <c r="F735" s="157" t="s">
        <v>824</v>
      </c>
      <c r="H735" s="156" t="s">
        <v>1</v>
      </c>
      <c r="L735" s="154"/>
      <c r="M735" s="158"/>
      <c r="N735" s="159"/>
      <c r="O735" s="159"/>
      <c r="P735" s="159"/>
      <c r="Q735" s="159"/>
      <c r="R735" s="159"/>
      <c r="S735" s="159"/>
      <c r="T735" s="160"/>
      <c r="AT735" s="156" t="s">
        <v>147</v>
      </c>
      <c r="AU735" s="156" t="s">
        <v>83</v>
      </c>
      <c r="AV735" s="13" t="s">
        <v>79</v>
      </c>
      <c r="AW735" s="13" t="s">
        <v>30</v>
      </c>
      <c r="AX735" s="13" t="s">
        <v>74</v>
      </c>
      <c r="AY735" s="156" t="s">
        <v>138</v>
      </c>
    </row>
    <row r="736" spans="1:65" s="14" customFormat="1" x14ac:dyDescent="0.2">
      <c r="B736" s="161"/>
      <c r="D736" s="155" t="s">
        <v>147</v>
      </c>
      <c r="E736" s="162" t="s">
        <v>1</v>
      </c>
      <c r="F736" s="163" t="s">
        <v>825</v>
      </c>
      <c r="H736" s="164">
        <v>4.5999999999999996</v>
      </c>
      <c r="L736" s="161"/>
      <c r="M736" s="165"/>
      <c r="N736" s="166"/>
      <c r="O736" s="166"/>
      <c r="P736" s="166"/>
      <c r="Q736" s="166"/>
      <c r="R736" s="166"/>
      <c r="S736" s="166"/>
      <c r="T736" s="167"/>
      <c r="AT736" s="162" t="s">
        <v>147</v>
      </c>
      <c r="AU736" s="162" t="s">
        <v>83</v>
      </c>
      <c r="AV736" s="14" t="s">
        <v>83</v>
      </c>
      <c r="AW736" s="14" t="s">
        <v>30</v>
      </c>
      <c r="AX736" s="14" t="s">
        <v>74</v>
      </c>
      <c r="AY736" s="162" t="s">
        <v>138</v>
      </c>
    </row>
    <row r="737" spans="1:65" s="14" customFormat="1" x14ac:dyDescent="0.2">
      <c r="B737" s="161"/>
      <c r="D737" s="155" t="s">
        <v>147</v>
      </c>
      <c r="E737" s="162" t="s">
        <v>1</v>
      </c>
      <c r="F737" s="163" t="s">
        <v>431</v>
      </c>
      <c r="H737" s="164">
        <v>0.6</v>
      </c>
      <c r="L737" s="161"/>
      <c r="M737" s="165"/>
      <c r="N737" s="166"/>
      <c r="O737" s="166"/>
      <c r="P737" s="166"/>
      <c r="Q737" s="166"/>
      <c r="R737" s="166"/>
      <c r="S737" s="166"/>
      <c r="T737" s="167"/>
      <c r="AT737" s="162" t="s">
        <v>147</v>
      </c>
      <c r="AU737" s="162" t="s">
        <v>83</v>
      </c>
      <c r="AV737" s="14" t="s">
        <v>83</v>
      </c>
      <c r="AW737" s="14" t="s">
        <v>30</v>
      </c>
      <c r="AX737" s="14" t="s">
        <v>74</v>
      </c>
      <c r="AY737" s="162" t="s">
        <v>138</v>
      </c>
    </row>
    <row r="738" spans="1:65" s="15" customFormat="1" x14ac:dyDescent="0.2">
      <c r="B738" s="168"/>
      <c r="D738" s="155" t="s">
        <v>147</v>
      </c>
      <c r="E738" s="169" t="s">
        <v>1</v>
      </c>
      <c r="F738" s="170" t="s">
        <v>153</v>
      </c>
      <c r="H738" s="171">
        <v>5.2</v>
      </c>
      <c r="L738" s="168"/>
      <c r="M738" s="172"/>
      <c r="N738" s="173"/>
      <c r="O738" s="173"/>
      <c r="P738" s="173"/>
      <c r="Q738" s="173"/>
      <c r="R738" s="173"/>
      <c r="S738" s="173"/>
      <c r="T738" s="174"/>
      <c r="AT738" s="169" t="s">
        <v>147</v>
      </c>
      <c r="AU738" s="169" t="s">
        <v>83</v>
      </c>
      <c r="AV738" s="15" t="s">
        <v>145</v>
      </c>
      <c r="AW738" s="15" t="s">
        <v>30</v>
      </c>
      <c r="AX738" s="15" t="s">
        <v>79</v>
      </c>
      <c r="AY738" s="169" t="s">
        <v>138</v>
      </c>
    </row>
    <row r="739" spans="1:65" s="2" customFormat="1" ht="21.75" customHeight="1" x14ac:dyDescent="0.2">
      <c r="A739" s="30"/>
      <c r="B739" s="141"/>
      <c r="C739" s="142">
        <v>147</v>
      </c>
      <c r="D739" s="142" t="s">
        <v>140</v>
      </c>
      <c r="E739" s="143" t="s">
        <v>826</v>
      </c>
      <c r="F739" s="144" t="s">
        <v>827</v>
      </c>
      <c r="G739" s="145" t="s">
        <v>528</v>
      </c>
      <c r="H739" s="146">
        <v>36.807000000000002</v>
      </c>
      <c r="I739" s="147"/>
      <c r="J739" s="147">
        <f>ROUND(I739*H739,2)</f>
        <v>0</v>
      </c>
      <c r="K739" s="144" t="s">
        <v>144</v>
      </c>
      <c r="L739" s="31"/>
      <c r="M739" s="148" t="s">
        <v>1</v>
      </c>
      <c r="N739" s="149" t="s">
        <v>39</v>
      </c>
      <c r="O739" s="150">
        <v>0</v>
      </c>
      <c r="P739" s="150">
        <f>O739*H739</f>
        <v>0</v>
      </c>
      <c r="Q739" s="150">
        <v>0</v>
      </c>
      <c r="R739" s="150">
        <f>Q739*H739</f>
        <v>0</v>
      </c>
      <c r="S739" s="150">
        <v>0</v>
      </c>
      <c r="T739" s="151">
        <f>S739*H739</f>
        <v>0</v>
      </c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R739" s="152" t="s">
        <v>246</v>
      </c>
      <c r="AT739" s="152" t="s">
        <v>140</v>
      </c>
      <c r="AU739" s="152" t="s">
        <v>83</v>
      </c>
      <c r="AY739" s="18" t="s">
        <v>138</v>
      </c>
      <c r="BE739" s="153">
        <f>IF(N739="základní",J739,0)</f>
        <v>0</v>
      </c>
      <c r="BF739" s="153">
        <f>IF(N739="snížená",J739,0)</f>
        <v>0</v>
      </c>
      <c r="BG739" s="153">
        <f>IF(N739="zákl. přenesená",J739,0)</f>
        <v>0</v>
      </c>
      <c r="BH739" s="153">
        <f>IF(N739="sníž. přenesená",J739,0)</f>
        <v>0</v>
      </c>
      <c r="BI739" s="153">
        <f>IF(N739="nulová",J739,0)</f>
        <v>0</v>
      </c>
      <c r="BJ739" s="18" t="s">
        <v>79</v>
      </c>
      <c r="BK739" s="153">
        <f>ROUND(I739*H739,2)</f>
        <v>0</v>
      </c>
      <c r="BL739" s="18" t="s">
        <v>246</v>
      </c>
      <c r="BM739" s="152" t="s">
        <v>828</v>
      </c>
    </row>
    <row r="740" spans="1:65" s="12" customFormat="1" ht="22.9" customHeight="1" x14ac:dyDescent="0.2">
      <c r="B740" s="129"/>
      <c r="D740" s="130" t="s">
        <v>73</v>
      </c>
      <c r="E740" s="139" t="s">
        <v>829</v>
      </c>
      <c r="F740" s="139" t="s">
        <v>830</v>
      </c>
      <c r="J740" s="140">
        <f>SUM(J741:J783)</f>
        <v>0</v>
      </c>
      <c r="L740" s="129"/>
      <c r="M740" s="133"/>
      <c r="N740" s="134"/>
      <c r="O740" s="134"/>
      <c r="P740" s="135">
        <f>SUM(P741:P778)</f>
        <v>24.781230000000001</v>
      </c>
      <c r="Q740" s="134"/>
      <c r="R740" s="135">
        <f>SUM(R741:R778)</f>
        <v>0.11692574999999999</v>
      </c>
      <c r="S740" s="134"/>
      <c r="T740" s="136">
        <f>SUM(T741:T778)</f>
        <v>0</v>
      </c>
      <c r="AR740" s="130" t="s">
        <v>83</v>
      </c>
      <c r="AT740" s="137" t="s">
        <v>73</v>
      </c>
      <c r="AU740" s="137" t="s">
        <v>79</v>
      </c>
      <c r="AY740" s="130" t="s">
        <v>138</v>
      </c>
      <c r="BK740" s="138">
        <f>SUM(BK741:BK778)</f>
        <v>0</v>
      </c>
    </row>
    <row r="741" spans="1:65" s="2" customFormat="1" ht="21.75" customHeight="1" x14ac:dyDescent="0.2">
      <c r="A741" s="30"/>
      <c r="B741" s="141"/>
      <c r="C741" s="142">
        <v>148</v>
      </c>
      <c r="D741" s="142" t="s">
        <v>140</v>
      </c>
      <c r="E741" s="143" t="s">
        <v>831</v>
      </c>
      <c r="F741" s="144" t="s">
        <v>832</v>
      </c>
      <c r="G741" s="145" t="s">
        <v>143</v>
      </c>
      <c r="H741" s="146">
        <v>1.375</v>
      </c>
      <c r="I741" s="147"/>
      <c r="J741" s="147">
        <f>ROUND(I741*H741,2)</f>
        <v>0</v>
      </c>
      <c r="K741" s="144" t="s">
        <v>144</v>
      </c>
      <c r="L741" s="31"/>
      <c r="M741" s="148" t="s">
        <v>1</v>
      </c>
      <c r="N741" s="149" t="s">
        <v>39</v>
      </c>
      <c r="O741" s="150">
        <v>1.6879999999999999</v>
      </c>
      <c r="P741" s="150">
        <f>O741*H741</f>
        <v>2.3209999999999997</v>
      </c>
      <c r="Q741" s="150">
        <v>2.7E-4</v>
      </c>
      <c r="R741" s="150">
        <f>Q741*H741</f>
        <v>3.7125E-4</v>
      </c>
      <c r="S741" s="150">
        <v>0</v>
      </c>
      <c r="T741" s="151">
        <f>S741*H741</f>
        <v>0</v>
      </c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R741" s="152" t="s">
        <v>246</v>
      </c>
      <c r="AT741" s="152" t="s">
        <v>140</v>
      </c>
      <c r="AU741" s="152" t="s">
        <v>83</v>
      </c>
      <c r="AY741" s="18" t="s">
        <v>138</v>
      </c>
      <c r="BE741" s="153">
        <f>IF(N741="základní",J741,0)</f>
        <v>0</v>
      </c>
      <c r="BF741" s="153">
        <f>IF(N741="snížená",J741,0)</f>
        <v>0</v>
      </c>
      <c r="BG741" s="153">
        <f>IF(N741="zákl. přenesená",J741,0)</f>
        <v>0</v>
      </c>
      <c r="BH741" s="153">
        <f>IF(N741="sníž. přenesená",J741,0)</f>
        <v>0</v>
      </c>
      <c r="BI741" s="153">
        <f>IF(N741="nulová",J741,0)</f>
        <v>0</v>
      </c>
      <c r="BJ741" s="18" t="s">
        <v>79</v>
      </c>
      <c r="BK741" s="153">
        <f>ROUND(I741*H741,2)</f>
        <v>0</v>
      </c>
      <c r="BL741" s="18" t="s">
        <v>246</v>
      </c>
      <c r="BM741" s="152" t="s">
        <v>833</v>
      </c>
    </row>
    <row r="742" spans="1:65" s="13" customFormat="1" x14ac:dyDescent="0.2">
      <c r="B742" s="154"/>
      <c r="D742" s="155" t="s">
        <v>147</v>
      </c>
      <c r="E742" s="156" t="s">
        <v>1</v>
      </c>
      <c r="F742" s="157" t="s">
        <v>834</v>
      </c>
      <c r="H742" s="156" t="s">
        <v>1</v>
      </c>
      <c r="L742" s="154"/>
      <c r="M742" s="158"/>
      <c r="N742" s="159"/>
      <c r="O742" s="159"/>
      <c r="P742" s="159"/>
      <c r="Q742" s="159"/>
      <c r="R742" s="159"/>
      <c r="S742" s="159"/>
      <c r="T742" s="160"/>
      <c r="AT742" s="156" t="s">
        <v>147</v>
      </c>
      <c r="AU742" s="156" t="s">
        <v>83</v>
      </c>
      <c r="AV742" s="13" t="s">
        <v>79</v>
      </c>
      <c r="AW742" s="13" t="s">
        <v>30</v>
      </c>
      <c r="AX742" s="13" t="s">
        <v>74</v>
      </c>
      <c r="AY742" s="156" t="s">
        <v>138</v>
      </c>
    </row>
    <row r="743" spans="1:65" s="14" customFormat="1" x14ac:dyDescent="0.2">
      <c r="B743" s="161"/>
      <c r="D743" s="155" t="s">
        <v>147</v>
      </c>
      <c r="E743" s="162" t="s">
        <v>1</v>
      </c>
      <c r="F743" s="163" t="s">
        <v>835</v>
      </c>
      <c r="H743" s="164">
        <v>1.375</v>
      </c>
      <c r="L743" s="161"/>
      <c r="M743" s="165"/>
      <c r="N743" s="166"/>
      <c r="O743" s="166"/>
      <c r="P743" s="166"/>
      <c r="Q743" s="166"/>
      <c r="R743" s="166"/>
      <c r="S743" s="166"/>
      <c r="T743" s="167"/>
      <c r="AT743" s="162" t="s">
        <v>147</v>
      </c>
      <c r="AU743" s="162" t="s">
        <v>83</v>
      </c>
      <c r="AV743" s="14" t="s">
        <v>83</v>
      </c>
      <c r="AW743" s="14" t="s">
        <v>30</v>
      </c>
      <c r="AX743" s="14" t="s">
        <v>74</v>
      </c>
      <c r="AY743" s="162" t="s">
        <v>138</v>
      </c>
    </row>
    <row r="744" spans="1:65" s="15" customFormat="1" x14ac:dyDescent="0.2">
      <c r="B744" s="168"/>
      <c r="D744" s="155" t="s">
        <v>147</v>
      </c>
      <c r="E744" s="169" t="s">
        <v>1</v>
      </c>
      <c r="F744" s="170" t="s">
        <v>153</v>
      </c>
      <c r="H744" s="171">
        <v>1.375</v>
      </c>
      <c r="L744" s="168"/>
      <c r="M744" s="172"/>
      <c r="N744" s="173"/>
      <c r="O744" s="173"/>
      <c r="P744" s="173"/>
      <c r="Q744" s="173"/>
      <c r="R744" s="173"/>
      <c r="S744" s="173"/>
      <c r="T744" s="174"/>
      <c r="AT744" s="169" t="s">
        <v>147</v>
      </c>
      <c r="AU744" s="169" t="s">
        <v>83</v>
      </c>
      <c r="AV744" s="15" t="s">
        <v>145</v>
      </c>
      <c r="AW744" s="15" t="s">
        <v>30</v>
      </c>
      <c r="AX744" s="15" t="s">
        <v>79</v>
      </c>
      <c r="AY744" s="169" t="s">
        <v>138</v>
      </c>
    </row>
    <row r="745" spans="1:65" s="2" customFormat="1" ht="21.75" customHeight="1" x14ac:dyDescent="0.2">
      <c r="A745" s="30"/>
      <c r="B745" s="141"/>
      <c r="C745" s="202">
        <v>149</v>
      </c>
      <c r="D745" s="185" t="s">
        <v>217</v>
      </c>
      <c r="E745" s="186" t="s">
        <v>836</v>
      </c>
      <c r="F745" s="187" t="s">
        <v>837</v>
      </c>
      <c r="G745" s="188" t="s">
        <v>143</v>
      </c>
      <c r="H745" s="189">
        <v>1.375</v>
      </c>
      <c r="I745" s="190"/>
      <c r="J745" s="190">
        <f>ROUND(I745*H745,2)</f>
        <v>0</v>
      </c>
      <c r="K745" s="187" t="s">
        <v>1</v>
      </c>
      <c r="L745" s="191"/>
      <c r="M745" s="192" t="s">
        <v>1</v>
      </c>
      <c r="N745" s="193" t="s">
        <v>39</v>
      </c>
      <c r="O745" s="150">
        <v>0</v>
      </c>
      <c r="P745" s="150">
        <f>O745*H745</f>
        <v>0</v>
      </c>
      <c r="Q745" s="150">
        <v>3.9579999999999997E-2</v>
      </c>
      <c r="R745" s="150">
        <f>Q745*H745</f>
        <v>5.4422499999999999E-2</v>
      </c>
      <c r="S745" s="150">
        <v>0</v>
      </c>
      <c r="T745" s="151">
        <f>S745*H745</f>
        <v>0</v>
      </c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R745" s="152" t="s">
        <v>319</v>
      </c>
      <c r="AT745" s="152" t="s">
        <v>217</v>
      </c>
      <c r="AU745" s="152" t="s">
        <v>83</v>
      </c>
      <c r="AY745" s="18" t="s">
        <v>138</v>
      </c>
      <c r="BE745" s="153">
        <f>IF(N745="základní",J745,0)</f>
        <v>0</v>
      </c>
      <c r="BF745" s="153">
        <f>IF(N745="snížená",J745,0)</f>
        <v>0</v>
      </c>
      <c r="BG745" s="153">
        <f>IF(N745="zákl. přenesená",J745,0)</f>
        <v>0</v>
      </c>
      <c r="BH745" s="153">
        <f>IF(N745="sníž. přenesená",J745,0)</f>
        <v>0</v>
      </c>
      <c r="BI745" s="153">
        <f>IF(N745="nulová",J745,0)</f>
        <v>0</v>
      </c>
      <c r="BJ745" s="18" t="s">
        <v>79</v>
      </c>
      <c r="BK745" s="153">
        <f>ROUND(I745*H745,2)</f>
        <v>0</v>
      </c>
      <c r="BL745" s="18" t="s">
        <v>246</v>
      </c>
      <c r="BM745" s="152" t="s">
        <v>838</v>
      </c>
    </row>
    <row r="746" spans="1:65" s="13" customFormat="1" x14ac:dyDescent="0.2">
      <c r="B746" s="154"/>
      <c r="D746" s="155" t="s">
        <v>147</v>
      </c>
      <c r="E746" s="156" t="s">
        <v>1</v>
      </c>
      <c r="F746" s="157" t="s">
        <v>834</v>
      </c>
      <c r="H746" s="156" t="s">
        <v>1</v>
      </c>
      <c r="L746" s="154"/>
      <c r="M746" s="158"/>
      <c r="N746" s="159"/>
      <c r="O746" s="159"/>
      <c r="P746" s="159"/>
      <c r="Q746" s="159"/>
      <c r="R746" s="159"/>
      <c r="S746" s="159"/>
      <c r="T746" s="160"/>
      <c r="AT746" s="156" t="s">
        <v>147</v>
      </c>
      <c r="AU746" s="156" t="s">
        <v>83</v>
      </c>
      <c r="AV746" s="13" t="s">
        <v>79</v>
      </c>
      <c r="AW746" s="13" t="s">
        <v>30</v>
      </c>
      <c r="AX746" s="13" t="s">
        <v>74</v>
      </c>
      <c r="AY746" s="156" t="s">
        <v>138</v>
      </c>
    </row>
    <row r="747" spans="1:65" s="14" customFormat="1" x14ac:dyDescent="0.2">
      <c r="B747" s="161"/>
      <c r="D747" s="155" t="s">
        <v>147</v>
      </c>
      <c r="E747" s="162" t="s">
        <v>1</v>
      </c>
      <c r="F747" s="163" t="s">
        <v>835</v>
      </c>
      <c r="H747" s="164">
        <v>1.375</v>
      </c>
      <c r="L747" s="161"/>
      <c r="M747" s="165"/>
      <c r="N747" s="166"/>
      <c r="O747" s="166"/>
      <c r="P747" s="166"/>
      <c r="Q747" s="166"/>
      <c r="R747" s="166"/>
      <c r="S747" s="166"/>
      <c r="T747" s="167"/>
      <c r="AT747" s="162" t="s">
        <v>147</v>
      </c>
      <c r="AU747" s="162" t="s">
        <v>83</v>
      </c>
      <c r="AV747" s="14" t="s">
        <v>83</v>
      </c>
      <c r="AW747" s="14" t="s">
        <v>30</v>
      </c>
      <c r="AX747" s="14" t="s">
        <v>74</v>
      </c>
      <c r="AY747" s="162" t="s">
        <v>138</v>
      </c>
    </row>
    <row r="748" spans="1:65" s="15" customFormat="1" x14ac:dyDescent="0.2">
      <c r="B748" s="168"/>
      <c r="D748" s="155" t="s">
        <v>147</v>
      </c>
      <c r="E748" s="169" t="s">
        <v>1</v>
      </c>
      <c r="F748" s="170" t="s">
        <v>153</v>
      </c>
      <c r="H748" s="171">
        <v>1.375</v>
      </c>
      <c r="L748" s="168"/>
      <c r="M748" s="172"/>
      <c r="N748" s="173"/>
      <c r="O748" s="173"/>
      <c r="P748" s="173"/>
      <c r="Q748" s="173"/>
      <c r="R748" s="173"/>
      <c r="S748" s="173"/>
      <c r="T748" s="174"/>
      <c r="AT748" s="169" t="s">
        <v>147</v>
      </c>
      <c r="AU748" s="169" t="s">
        <v>83</v>
      </c>
      <c r="AV748" s="15" t="s">
        <v>145</v>
      </c>
      <c r="AW748" s="15" t="s">
        <v>30</v>
      </c>
      <c r="AX748" s="15" t="s">
        <v>79</v>
      </c>
      <c r="AY748" s="169" t="s">
        <v>138</v>
      </c>
    </row>
    <row r="749" spans="1:65" s="2" customFormat="1" ht="16.5" customHeight="1" x14ac:dyDescent="0.2">
      <c r="A749" s="30"/>
      <c r="B749" s="141"/>
      <c r="C749" s="142">
        <v>150</v>
      </c>
      <c r="D749" s="142" t="s">
        <v>140</v>
      </c>
      <c r="E749" s="143" t="s">
        <v>839</v>
      </c>
      <c r="F749" s="144" t="s">
        <v>840</v>
      </c>
      <c r="G749" s="145" t="s">
        <v>262</v>
      </c>
      <c r="H749" s="146">
        <v>1</v>
      </c>
      <c r="I749" s="147"/>
      <c r="J749" s="147">
        <f>ROUND(I749*H749,2)</f>
        <v>0</v>
      </c>
      <c r="K749" s="144" t="s">
        <v>1</v>
      </c>
      <c r="L749" s="31"/>
      <c r="M749" s="148" t="s">
        <v>1</v>
      </c>
      <c r="N749" s="149" t="s">
        <v>39</v>
      </c>
      <c r="O749" s="150">
        <v>1.907</v>
      </c>
      <c r="P749" s="150">
        <f>O749*H749</f>
        <v>1.907</v>
      </c>
      <c r="Q749" s="150">
        <v>0</v>
      </c>
      <c r="R749" s="150">
        <f>Q749*H749</f>
        <v>0</v>
      </c>
      <c r="S749" s="150">
        <v>0</v>
      </c>
      <c r="T749" s="151">
        <f>S749*H749</f>
        <v>0</v>
      </c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R749" s="152" t="s">
        <v>246</v>
      </c>
      <c r="AT749" s="152" t="s">
        <v>140</v>
      </c>
      <c r="AU749" s="152" t="s">
        <v>83</v>
      </c>
      <c r="AY749" s="18" t="s">
        <v>138</v>
      </c>
      <c r="BE749" s="153">
        <f>IF(N749="základní",J749,0)</f>
        <v>0</v>
      </c>
      <c r="BF749" s="153">
        <f>IF(N749="snížená",J749,0)</f>
        <v>0</v>
      </c>
      <c r="BG749" s="153">
        <f>IF(N749="zákl. přenesená",J749,0)</f>
        <v>0</v>
      </c>
      <c r="BH749" s="153">
        <f>IF(N749="sníž. přenesená",J749,0)</f>
        <v>0</v>
      </c>
      <c r="BI749" s="153">
        <f>IF(N749="nulová",J749,0)</f>
        <v>0</v>
      </c>
      <c r="BJ749" s="18" t="s">
        <v>79</v>
      </c>
      <c r="BK749" s="153">
        <f>ROUND(I749*H749,2)</f>
        <v>0</v>
      </c>
      <c r="BL749" s="18" t="s">
        <v>246</v>
      </c>
      <c r="BM749" s="152" t="s">
        <v>841</v>
      </c>
    </row>
    <row r="750" spans="1:65" s="2" customFormat="1" ht="58.5" x14ac:dyDescent="0.2">
      <c r="A750" s="30"/>
      <c r="B750" s="31"/>
      <c r="C750" s="30"/>
      <c r="D750" s="155" t="s">
        <v>157</v>
      </c>
      <c r="E750" s="30"/>
      <c r="F750" s="175" t="s">
        <v>842</v>
      </c>
      <c r="G750" s="30"/>
      <c r="H750" s="30"/>
      <c r="I750" s="30"/>
      <c r="J750" s="30"/>
      <c r="K750" s="30"/>
      <c r="L750" s="31"/>
      <c r="M750" s="176"/>
      <c r="N750" s="177"/>
      <c r="O750" s="56"/>
      <c r="P750" s="56"/>
      <c r="Q750" s="56"/>
      <c r="R750" s="56"/>
      <c r="S750" s="56"/>
      <c r="T750" s="57"/>
      <c r="U750" s="30"/>
      <c r="V750" s="30"/>
      <c r="W750" s="204"/>
      <c r="X750" s="30"/>
      <c r="Y750" s="30"/>
      <c r="Z750" s="30"/>
      <c r="AA750" s="30"/>
      <c r="AB750" s="30"/>
      <c r="AC750" s="30"/>
      <c r="AD750" s="30"/>
      <c r="AE750" s="30"/>
      <c r="AT750" s="18" t="s">
        <v>157</v>
      </c>
      <c r="AU750" s="18" t="s">
        <v>83</v>
      </c>
    </row>
    <row r="751" spans="1:65" s="2" customFormat="1" ht="16.5" customHeight="1" x14ac:dyDescent="0.2">
      <c r="A751" s="30"/>
      <c r="B751" s="141"/>
      <c r="C751" s="142">
        <v>151</v>
      </c>
      <c r="D751" s="142" t="s">
        <v>140</v>
      </c>
      <c r="E751" s="143" t="s">
        <v>843</v>
      </c>
      <c r="F751" s="144" t="s">
        <v>1069</v>
      </c>
      <c r="G751" s="145" t="s">
        <v>143</v>
      </c>
      <c r="H751" s="146">
        <v>23.614999999999998</v>
      </c>
      <c r="I751" s="147"/>
      <c r="J751" s="147">
        <f>ROUND(I751*H751,2)</f>
        <v>0</v>
      </c>
      <c r="K751" s="144" t="s">
        <v>1</v>
      </c>
      <c r="L751" s="31"/>
      <c r="M751" s="148" t="s">
        <v>1</v>
      </c>
      <c r="N751" s="149" t="s">
        <v>39</v>
      </c>
      <c r="O751" s="150">
        <v>0.68200000000000005</v>
      </c>
      <c r="P751" s="150">
        <f>O751*H751</f>
        <v>16.105429999999998</v>
      </c>
      <c r="Q751" s="150">
        <v>0</v>
      </c>
      <c r="R751" s="150">
        <f>Q751*H751</f>
        <v>0</v>
      </c>
      <c r="S751" s="150">
        <v>0</v>
      </c>
      <c r="T751" s="151">
        <f>S751*H751</f>
        <v>0</v>
      </c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R751" s="152" t="s">
        <v>246</v>
      </c>
      <c r="AT751" s="152" t="s">
        <v>140</v>
      </c>
      <c r="AU751" s="152" t="s">
        <v>83</v>
      </c>
      <c r="AY751" s="18" t="s">
        <v>138</v>
      </c>
      <c r="BE751" s="153">
        <f>IF(N751="základní",J751,0)</f>
        <v>0</v>
      </c>
      <c r="BF751" s="153">
        <f>IF(N751="snížená",J751,0)</f>
        <v>0</v>
      </c>
      <c r="BG751" s="153">
        <f>IF(N751="zákl. přenesená",J751,0)</f>
        <v>0</v>
      </c>
      <c r="BH751" s="153">
        <f>IF(N751="sníž. přenesená",J751,0)</f>
        <v>0</v>
      </c>
      <c r="BI751" s="153">
        <f>IF(N751="nulová",J751,0)</f>
        <v>0</v>
      </c>
      <c r="BJ751" s="18" t="s">
        <v>79</v>
      </c>
      <c r="BK751" s="153">
        <f>ROUND(I751*H751,2)</f>
        <v>0</v>
      </c>
      <c r="BL751" s="18" t="s">
        <v>246</v>
      </c>
      <c r="BM751" s="152" t="s">
        <v>844</v>
      </c>
    </row>
    <row r="752" spans="1:65" s="2" customFormat="1" ht="78" x14ac:dyDescent="0.2">
      <c r="A752" s="30"/>
      <c r="B752" s="31"/>
      <c r="C752" s="30"/>
      <c r="D752" s="155" t="s">
        <v>157</v>
      </c>
      <c r="E752" s="30"/>
      <c r="F752" s="175" t="s">
        <v>845</v>
      </c>
      <c r="G752" s="30"/>
      <c r="H752" s="30"/>
      <c r="I752" s="30"/>
      <c r="J752" s="30"/>
      <c r="K752" s="30"/>
      <c r="L752" s="31"/>
      <c r="M752" s="176"/>
      <c r="N752" s="177"/>
      <c r="O752" s="56"/>
      <c r="P752" s="56"/>
      <c r="Q752" s="56"/>
      <c r="R752" s="56"/>
      <c r="S752" s="56"/>
      <c r="T752" s="57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T752" s="18" t="s">
        <v>157</v>
      </c>
      <c r="AU752" s="18" t="s">
        <v>83</v>
      </c>
    </row>
    <row r="753" spans="1:65" s="14" customFormat="1" x14ac:dyDescent="0.2">
      <c r="B753" s="161"/>
      <c r="D753" s="155" t="s">
        <v>147</v>
      </c>
      <c r="E753" s="162" t="s">
        <v>1</v>
      </c>
      <c r="F753" s="163" t="s">
        <v>846</v>
      </c>
      <c r="H753" s="164">
        <v>7.25</v>
      </c>
      <c r="L753" s="161"/>
      <c r="M753" s="165"/>
      <c r="N753" s="166"/>
      <c r="O753" s="166"/>
      <c r="P753" s="166"/>
      <c r="Q753" s="166"/>
      <c r="R753" s="166"/>
      <c r="S753" s="166"/>
      <c r="T753" s="167"/>
      <c r="AT753" s="162" t="s">
        <v>147</v>
      </c>
      <c r="AU753" s="162" t="s">
        <v>83</v>
      </c>
      <c r="AV753" s="14" t="s">
        <v>83</v>
      </c>
      <c r="AW753" s="14" t="s">
        <v>30</v>
      </c>
      <c r="AX753" s="14" t="s">
        <v>74</v>
      </c>
      <c r="AY753" s="162" t="s">
        <v>138</v>
      </c>
    </row>
    <row r="754" spans="1:65" s="14" customFormat="1" x14ac:dyDescent="0.2">
      <c r="B754" s="161"/>
      <c r="D754" s="155" t="s">
        <v>147</v>
      </c>
      <c r="E754" s="162" t="s">
        <v>1</v>
      </c>
      <c r="F754" s="163" t="s">
        <v>847</v>
      </c>
      <c r="H754" s="164">
        <v>7.875</v>
      </c>
      <c r="L754" s="161"/>
      <c r="M754" s="165"/>
      <c r="N754" s="166"/>
      <c r="O754" s="166"/>
      <c r="P754" s="166"/>
      <c r="Q754" s="166"/>
      <c r="R754" s="166"/>
      <c r="S754" s="166"/>
      <c r="T754" s="167"/>
      <c r="AT754" s="162" t="s">
        <v>147</v>
      </c>
      <c r="AU754" s="162" t="s">
        <v>83</v>
      </c>
      <c r="AV754" s="14" t="s">
        <v>83</v>
      </c>
      <c r="AW754" s="14" t="s">
        <v>30</v>
      </c>
      <c r="AX754" s="14" t="s">
        <v>74</v>
      </c>
      <c r="AY754" s="162" t="s">
        <v>138</v>
      </c>
    </row>
    <row r="755" spans="1:65" s="203" customFormat="1" x14ac:dyDescent="0.2">
      <c r="B755" s="206"/>
      <c r="D755" s="205"/>
      <c r="E755" s="212"/>
      <c r="F755" s="207" t="s">
        <v>1072</v>
      </c>
      <c r="H755" s="208">
        <v>8.49</v>
      </c>
      <c r="L755" s="206"/>
      <c r="M755" s="209"/>
      <c r="N755" s="210"/>
      <c r="O755" s="210"/>
      <c r="P755" s="210"/>
      <c r="Q755" s="210"/>
      <c r="R755" s="210"/>
      <c r="S755" s="210"/>
      <c r="T755" s="211"/>
      <c r="AT755" s="212"/>
      <c r="AU755" s="212"/>
      <c r="AY755" s="212"/>
    </row>
    <row r="756" spans="1:65" s="15" customFormat="1" x14ac:dyDescent="0.2">
      <c r="B756" s="168"/>
      <c r="D756" s="155" t="s">
        <v>147</v>
      </c>
      <c r="E756" s="169" t="s">
        <v>1</v>
      </c>
      <c r="F756" s="170" t="s">
        <v>153</v>
      </c>
      <c r="H756" s="171">
        <f>SUM(H753:H755)</f>
        <v>23.615000000000002</v>
      </c>
      <c r="L756" s="168"/>
      <c r="M756" s="172"/>
      <c r="N756" s="173"/>
      <c r="O756" s="173"/>
      <c r="P756" s="173"/>
      <c r="Q756" s="173"/>
      <c r="R756" s="173"/>
      <c r="S756" s="173"/>
      <c r="T756" s="174"/>
      <c r="AT756" s="169" t="s">
        <v>147</v>
      </c>
      <c r="AU756" s="169" t="s">
        <v>83</v>
      </c>
      <c r="AV756" s="15" t="s">
        <v>145</v>
      </c>
      <c r="AW756" s="15" t="s">
        <v>30</v>
      </c>
      <c r="AX756" s="15" t="s">
        <v>79</v>
      </c>
      <c r="AY756" s="169" t="s">
        <v>138</v>
      </c>
    </row>
    <row r="757" spans="1:65" s="2" customFormat="1" ht="21.75" customHeight="1" x14ac:dyDescent="0.2">
      <c r="A757" s="30"/>
      <c r="B757" s="141"/>
      <c r="C757" s="142">
        <v>152</v>
      </c>
      <c r="D757" s="142" t="s">
        <v>140</v>
      </c>
      <c r="E757" s="143" t="s">
        <v>848</v>
      </c>
      <c r="F757" s="144" t="s">
        <v>849</v>
      </c>
      <c r="G757" s="145" t="s">
        <v>262</v>
      </c>
      <c r="H757" s="146">
        <v>3</v>
      </c>
      <c r="I757" s="147"/>
      <c r="J757" s="147">
        <f>ROUND(I757*H757,2)</f>
        <v>0</v>
      </c>
      <c r="K757" s="144" t="s">
        <v>144</v>
      </c>
      <c r="L757" s="31"/>
      <c r="M757" s="148" t="s">
        <v>1</v>
      </c>
      <c r="N757" s="149" t="s">
        <v>39</v>
      </c>
      <c r="O757" s="150">
        <v>0.16600000000000001</v>
      </c>
      <c r="P757" s="150">
        <f>O757*H757</f>
        <v>0.498</v>
      </c>
      <c r="Q757" s="150">
        <v>0</v>
      </c>
      <c r="R757" s="150">
        <f>Q757*H757</f>
        <v>0</v>
      </c>
      <c r="S757" s="150">
        <v>0</v>
      </c>
      <c r="T757" s="151">
        <f>S757*H757</f>
        <v>0</v>
      </c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R757" s="152" t="s">
        <v>246</v>
      </c>
      <c r="AT757" s="152" t="s">
        <v>140</v>
      </c>
      <c r="AU757" s="152" t="s">
        <v>83</v>
      </c>
      <c r="AY757" s="18" t="s">
        <v>138</v>
      </c>
      <c r="BE757" s="153">
        <f>IF(N757="základní",J757,0)</f>
        <v>0</v>
      </c>
      <c r="BF757" s="153">
        <f>IF(N757="snížená",J757,0)</f>
        <v>0</v>
      </c>
      <c r="BG757" s="153">
        <f>IF(N757="zákl. přenesená",J757,0)</f>
        <v>0</v>
      </c>
      <c r="BH757" s="153">
        <f>IF(N757="sníž. přenesená",J757,0)</f>
        <v>0</v>
      </c>
      <c r="BI757" s="153">
        <f>IF(N757="nulová",J757,0)</f>
        <v>0</v>
      </c>
      <c r="BJ757" s="18" t="s">
        <v>79</v>
      </c>
      <c r="BK757" s="153">
        <f>ROUND(I757*H757,2)</f>
        <v>0</v>
      </c>
      <c r="BL757" s="18" t="s">
        <v>246</v>
      </c>
      <c r="BM757" s="152" t="s">
        <v>850</v>
      </c>
    </row>
    <row r="758" spans="1:65" s="2" customFormat="1" ht="21.75" customHeight="1" x14ac:dyDescent="0.2">
      <c r="A758" s="30"/>
      <c r="B758" s="141"/>
      <c r="C758" s="202">
        <v>153</v>
      </c>
      <c r="D758" s="185" t="s">
        <v>217</v>
      </c>
      <c r="E758" s="186" t="s">
        <v>851</v>
      </c>
      <c r="F758" s="187" t="s">
        <v>852</v>
      </c>
      <c r="G758" s="188" t="s">
        <v>143</v>
      </c>
      <c r="H758" s="189">
        <v>0.96</v>
      </c>
      <c r="I758" s="190"/>
      <c r="J758" s="190">
        <f>ROUND(I758*H758,2)</f>
        <v>0</v>
      </c>
      <c r="K758" s="187" t="s">
        <v>144</v>
      </c>
      <c r="L758" s="191"/>
      <c r="M758" s="192" t="s">
        <v>1</v>
      </c>
      <c r="N758" s="193" t="s">
        <v>39</v>
      </c>
      <c r="O758" s="150">
        <v>0</v>
      </c>
      <c r="P758" s="150">
        <f>O758*H758</f>
        <v>0</v>
      </c>
      <c r="Q758" s="150">
        <v>3.4200000000000001E-2</v>
      </c>
      <c r="R758" s="150">
        <f>Q758*H758</f>
        <v>3.2832E-2</v>
      </c>
      <c r="S758" s="150">
        <v>0</v>
      </c>
      <c r="T758" s="151">
        <f>S758*H758</f>
        <v>0</v>
      </c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R758" s="152" t="s">
        <v>319</v>
      </c>
      <c r="AT758" s="152" t="s">
        <v>217</v>
      </c>
      <c r="AU758" s="152" t="s">
        <v>83</v>
      </c>
      <c r="AY758" s="18" t="s">
        <v>138</v>
      </c>
      <c r="BE758" s="153">
        <f>IF(N758="základní",J758,0)</f>
        <v>0</v>
      </c>
      <c r="BF758" s="153">
        <f>IF(N758="snížená",J758,0)</f>
        <v>0</v>
      </c>
      <c r="BG758" s="153">
        <f>IF(N758="zákl. přenesená",J758,0)</f>
        <v>0</v>
      </c>
      <c r="BH758" s="153">
        <f>IF(N758="sníž. přenesená",J758,0)</f>
        <v>0</v>
      </c>
      <c r="BI758" s="153">
        <f>IF(N758="nulová",J758,0)</f>
        <v>0</v>
      </c>
      <c r="BJ758" s="18" t="s">
        <v>79</v>
      </c>
      <c r="BK758" s="153">
        <f>ROUND(I758*H758,2)</f>
        <v>0</v>
      </c>
      <c r="BL758" s="18" t="s">
        <v>246</v>
      </c>
      <c r="BM758" s="152" t="s">
        <v>853</v>
      </c>
    </row>
    <row r="759" spans="1:65" s="14" customFormat="1" x14ac:dyDescent="0.2">
      <c r="B759" s="161"/>
      <c r="D759" s="155" t="s">
        <v>147</v>
      </c>
      <c r="E759" s="162" t="s">
        <v>1</v>
      </c>
      <c r="F759" s="163" t="s">
        <v>1074</v>
      </c>
      <c r="H759" s="164">
        <v>0.96</v>
      </c>
      <c r="L759" s="161"/>
      <c r="M759" s="165"/>
      <c r="N759" s="166"/>
      <c r="O759" s="166"/>
      <c r="P759" s="166"/>
      <c r="Q759" s="166"/>
      <c r="R759" s="166"/>
      <c r="S759" s="166"/>
      <c r="T759" s="167"/>
      <c r="AT759" s="162" t="s">
        <v>147</v>
      </c>
      <c r="AU759" s="162" t="s">
        <v>83</v>
      </c>
      <c r="AV759" s="14" t="s">
        <v>83</v>
      </c>
      <c r="AW759" s="14" t="s">
        <v>30</v>
      </c>
      <c r="AX759" s="14" t="s">
        <v>74</v>
      </c>
      <c r="AY759" s="162" t="s">
        <v>138</v>
      </c>
    </row>
    <row r="760" spans="1:65" s="15" customFormat="1" x14ac:dyDescent="0.2">
      <c r="B760" s="168"/>
      <c r="D760" s="155" t="s">
        <v>147</v>
      </c>
      <c r="E760" s="169" t="s">
        <v>1</v>
      </c>
      <c r="F760" s="170" t="s">
        <v>153</v>
      </c>
      <c r="H760" s="171">
        <v>0.96</v>
      </c>
      <c r="L760" s="168"/>
      <c r="M760" s="172"/>
      <c r="N760" s="173"/>
      <c r="O760" s="173"/>
      <c r="P760" s="173"/>
      <c r="Q760" s="173"/>
      <c r="R760" s="173"/>
      <c r="S760" s="173"/>
      <c r="T760" s="174"/>
      <c r="AT760" s="169" t="s">
        <v>147</v>
      </c>
      <c r="AU760" s="169" t="s">
        <v>83</v>
      </c>
      <c r="AV760" s="15" t="s">
        <v>145</v>
      </c>
      <c r="AW760" s="15" t="s">
        <v>30</v>
      </c>
      <c r="AX760" s="15" t="s">
        <v>79</v>
      </c>
      <c r="AY760" s="169" t="s">
        <v>138</v>
      </c>
    </row>
    <row r="761" spans="1:65" s="14" customFormat="1" x14ac:dyDescent="0.2">
      <c r="B761" s="161"/>
      <c r="D761" s="155" t="s">
        <v>147</v>
      </c>
      <c r="F761" s="163" t="s">
        <v>854</v>
      </c>
      <c r="H761" s="164">
        <v>0.38400000000000001</v>
      </c>
      <c r="L761" s="161"/>
      <c r="M761" s="165"/>
      <c r="N761" s="166"/>
      <c r="O761" s="166"/>
      <c r="P761" s="166"/>
      <c r="Q761" s="166"/>
      <c r="R761" s="166"/>
      <c r="S761" s="166"/>
      <c r="T761" s="167"/>
      <c r="AT761" s="162" t="s">
        <v>147</v>
      </c>
      <c r="AU761" s="162" t="s">
        <v>83</v>
      </c>
      <c r="AV761" s="14" t="s">
        <v>83</v>
      </c>
      <c r="AW761" s="14" t="s">
        <v>3</v>
      </c>
      <c r="AX761" s="14" t="s">
        <v>79</v>
      </c>
      <c r="AY761" s="162" t="s">
        <v>138</v>
      </c>
    </row>
    <row r="762" spans="1:65" s="2" customFormat="1" ht="21.75" customHeight="1" x14ac:dyDescent="0.2">
      <c r="A762" s="30"/>
      <c r="B762" s="141"/>
      <c r="C762" s="142">
        <v>154</v>
      </c>
      <c r="D762" s="142" t="s">
        <v>140</v>
      </c>
      <c r="E762" s="143" t="s">
        <v>855</v>
      </c>
      <c r="F762" s="144" t="s">
        <v>856</v>
      </c>
      <c r="G762" s="145" t="s">
        <v>262</v>
      </c>
      <c r="H762" s="146">
        <v>3</v>
      </c>
      <c r="I762" s="147"/>
      <c r="J762" s="147">
        <f>ROUND(I762*H762,2)</f>
        <v>0</v>
      </c>
      <c r="K762" s="144" t="s">
        <v>144</v>
      </c>
      <c r="L762" s="31"/>
      <c r="M762" s="148" t="s">
        <v>1</v>
      </c>
      <c r="N762" s="149" t="s">
        <v>39</v>
      </c>
      <c r="O762" s="150">
        <v>0.25</v>
      </c>
      <c r="P762" s="150">
        <f>O762*H762</f>
        <v>0.75</v>
      </c>
      <c r="Q762" s="150">
        <v>0</v>
      </c>
      <c r="R762" s="150">
        <f>Q762*H762</f>
        <v>0</v>
      </c>
      <c r="S762" s="150">
        <v>0</v>
      </c>
      <c r="T762" s="151">
        <f>S762*H762</f>
        <v>0</v>
      </c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R762" s="152" t="s">
        <v>246</v>
      </c>
      <c r="AT762" s="152" t="s">
        <v>140</v>
      </c>
      <c r="AU762" s="152" t="s">
        <v>83</v>
      </c>
      <c r="AY762" s="18" t="s">
        <v>138</v>
      </c>
      <c r="BE762" s="153">
        <f>IF(N762="základní",J762,0)</f>
        <v>0</v>
      </c>
      <c r="BF762" s="153">
        <f>IF(N762="snížená",J762,0)</f>
        <v>0</v>
      </c>
      <c r="BG762" s="153">
        <f>IF(N762="zákl. přenesená",J762,0)</f>
        <v>0</v>
      </c>
      <c r="BH762" s="153">
        <f>IF(N762="sníž. přenesená",J762,0)</f>
        <v>0</v>
      </c>
      <c r="BI762" s="153">
        <f>IF(N762="nulová",J762,0)</f>
        <v>0</v>
      </c>
      <c r="BJ762" s="18" t="s">
        <v>79</v>
      </c>
      <c r="BK762" s="153">
        <f>ROUND(I762*H762,2)</f>
        <v>0</v>
      </c>
      <c r="BL762" s="18" t="s">
        <v>246</v>
      </c>
      <c r="BM762" s="152" t="s">
        <v>857</v>
      </c>
    </row>
    <row r="763" spans="1:65" s="2" customFormat="1" ht="21.75" customHeight="1" x14ac:dyDescent="0.2">
      <c r="A763" s="30"/>
      <c r="B763" s="141"/>
      <c r="C763" s="142">
        <v>155</v>
      </c>
      <c r="D763" s="142" t="s">
        <v>140</v>
      </c>
      <c r="E763" s="143" t="s">
        <v>858</v>
      </c>
      <c r="F763" s="144" t="s">
        <v>859</v>
      </c>
      <c r="G763" s="145" t="s">
        <v>262</v>
      </c>
      <c r="H763" s="146">
        <v>3</v>
      </c>
      <c r="I763" s="147"/>
      <c r="J763" s="147">
        <f>ROUND(I763*H763,2)</f>
        <v>0</v>
      </c>
      <c r="K763" s="144" t="s">
        <v>144</v>
      </c>
      <c r="L763" s="31"/>
      <c r="M763" s="148" t="s">
        <v>1</v>
      </c>
      <c r="N763" s="149" t="s">
        <v>39</v>
      </c>
      <c r="O763" s="150">
        <v>7.0000000000000007E-2</v>
      </c>
      <c r="P763" s="150">
        <f>O763*H763</f>
        <v>0.21000000000000002</v>
      </c>
      <c r="Q763" s="150">
        <v>0</v>
      </c>
      <c r="R763" s="150">
        <f>Q763*H763</f>
        <v>0</v>
      </c>
      <c r="S763" s="150">
        <v>0</v>
      </c>
      <c r="T763" s="151">
        <f>S763*H763</f>
        <v>0</v>
      </c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R763" s="152" t="s">
        <v>246</v>
      </c>
      <c r="AT763" s="152" t="s">
        <v>140</v>
      </c>
      <c r="AU763" s="152" t="s">
        <v>83</v>
      </c>
      <c r="AY763" s="18" t="s">
        <v>138</v>
      </c>
      <c r="BE763" s="153">
        <f>IF(N763="základní",J763,0)</f>
        <v>0</v>
      </c>
      <c r="BF763" s="153">
        <f>IF(N763="snížená",J763,0)</f>
        <v>0</v>
      </c>
      <c r="BG763" s="153">
        <f>IF(N763="zákl. přenesená",J763,0)</f>
        <v>0</v>
      </c>
      <c r="BH763" s="153">
        <f>IF(N763="sníž. přenesená",J763,0)</f>
        <v>0</v>
      </c>
      <c r="BI763" s="153">
        <f>IF(N763="nulová",J763,0)</f>
        <v>0</v>
      </c>
      <c r="BJ763" s="18" t="s">
        <v>79</v>
      </c>
      <c r="BK763" s="153">
        <f>ROUND(I763*H763,2)</f>
        <v>0</v>
      </c>
      <c r="BL763" s="18" t="s">
        <v>246</v>
      </c>
      <c r="BM763" s="152" t="s">
        <v>860</v>
      </c>
    </row>
    <row r="764" spans="1:65" s="2" customFormat="1" ht="21.75" customHeight="1" x14ac:dyDescent="0.2">
      <c r="A764" s="30"/>
      <c r="B764" s="141"/>
      <c r="C764" s="142">
        <v>156</v>
      </c>
      <c r="D764" s="142" t="s">
        <v>140</v>
      </c>
      <c r="E764" s="143" t="s">
        <v>861</v>
      </c>
      <c r="F764" s="144" t="s">
        <v>862</v>
      </c>
      <c r="G764" s="145" t="s">
        <v>262</v>
      </c>
      <c r="H764" s="146">
        <v>1</v>
      </c>
      <c r="I764" s="147"/>
      <c r="J764" s="147">
        <f>ROUND(I764*H764,2)</f>
        <v>0</v>
      </c>
      <c r="K764" s="144" t="s">
        <v>144</v>
      </c>
      <c r="L764" s="31"/>
      <c r="M764" s="148" t="s">
        <v>1</v>
      </c>
      <c r="N764" s="149" t="s">
        <v>39</v>
      </c>
      <c r="O764" s="150">
        <v>0.34499999999999997</v>
      </c>
      <c r="P764" s="150">
        <f>O764*H764</f>
        <v>0.34499999999999997</v>
      </c>
      <c r="Q764" s="150">
        <v>0</v>
      </c>
      <c r="R764" s="150">
        <f>Q764*H764</f>
        <v>0</v>
      </c>
      <c r="S764" s="150">
        <v>0</v>
      </c>
      <c r="T764" s="151">
        <f>S764*H764</f>
        <v>0</v>
      </c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R764" s="152" t="s">
        <v>246</v>
      </c>
      <c r="AT764" s="152" t="s">
        <v>140</v>
      </c>
      <c r="AU764" s="152" t="s">
        <v>83</v>
      </c>
      <c r="AY764" s="18" t="s">
        <v>138</v>
      </c>
      <c r="BE764" s="153">
        <f>IF(N764="základní",J764,0)</f>
        <v>0</v>
      </c>
      <c r="BF764" s="153">
        <f>IF(N764="snížená",J764,0)</f>
        <v>0</v>
      </c>
      <c r="BG764" s="153">
        <f>IF(N764="zákl. přenesená",J764,0)</f>
        <v>0</v>
      </c>
      <c r="BH764" s="153">
        <f>IF(N764="sníž. přenesená",J764,0)</f>
        <v>0</v>
      </c>
      <c r="BI764" s="153">
        <f>IF(N764="nulová",J764,0)</f>
        <v>0</v>
      </c>
      <c r="BJ764" s="18" t="s">
        <v>79</v>
      </c>
      <c r="BK764" s="153">
        <f>ROUND(I764*H764,2)</f>
        <v>0</v>
      </c>
      <c r="BL764" s="18" t="s">
        <v>246</v>
      </c>
      <c r="BM764" s="152" t="s">
        <v>863</v>
      </c>
    </row>
    <row r="765" spans="1:65" s="2" customFormat="1" ht="16.5" customHeight="1" x14ac:dyDescent="0.2">
      <c r="A765" s="30"/>
      <c r="B765" s="141"/>
      <c r="C765" s="202">
        <v>157</v>
      </c>
      <c r="D765" s="185" t="s">
        <v>217</v>
      </c>
      <c r="E765" s="186" t="s">
        <v>864</v>
      </c>
      <c r="F765" s="187" t="s">
        <v>865</v>
      </c>
      <c r="G765" s="188" t="s">
        <v>233</v>
      </c>
      <c r="H765" s="189">
        <v>0.6</v>
      </c>
      <c r="I765" s="190"/>
      <c r="J765" s="190">
        <f>ROUND(I765*H765,2)</f>
        <v>0</v>
      </c>
      <c r="K765" s="187" t="s">
        <v>144</v>
      </c>
      <c r="L765" s="191"/>
      <c r="M765" s="192" t="s">
        <v>1</v>
      </c>
      <c r="N765" s="193" t="s">
        <v>39</v>
      </c>
      <c r="O765" s="150">
        <v>0</v>
      </c>
      <c r="P765" s="150">
        <f>O765*H765</f>
        <v>0</v>
      </c>
      <c r="Q765" s="150">
        <v>5.0000000000000001E-3</v>
      </c>
      <c r="R765" s="150">
        <f>Q765*H765</f>
        <v>3.0000000000000001E-3</v>
      </c>
      <c r="S765" s="150">
        <v>0</v>
      </c>
      <c r="T765" s="151">
        <f>S765*H765</f>
        <v>0</v>
      </c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R765" s="152" t="s">
        <v>319</v>
      </c>
      <c r="AT765" s="152" t="s">
        <v>217</v>
      </c>
      <c r="AU765" s="152" t="s">
        <v>83</v>
      </c>
      <c r="AY765" s="18" t="s">
        <v>138</v>
      </c>
      <c r="BE765" s="153">
        <f>IF(N765="základní",J765,0)</f>
        <v>0</v>
      </c>
      <c r="BF765" s="153">
        <f>IF(N765="snížená",J765,0)</f>
        <v>0</v>
      </c>
      <c r="BG765" s="153">
        <f>IF(N765="zákl. přenesená",J765,0)</f>
        <v>0</v>
      </c>
      <c r="BH765" s="153">
        <f>IF(N765="sníž. přenesená",J765,0)</f>
        <v>0</v>
      </c>
      <c r="BI765" s="153">
        <f>IF(N765="nulová",J765,0)</f>
        <v>0</v>
      </c>
      <c r="BJ765" s="18" t="s">
        <v>79</v>
      </c>
      <c r="BK765" s="153">
        <f>ROUND(I765*H765,2)</f>
        <v>0</v>
      </c>
      <c r="BL765" s="18" t="s">
        <v>246</v>
      </c>
      <c r="BM765" s="152" t="s">
        <v>866</v>
      </c>
    </row>
    <row r="766" spans="1:65" s="2" customFormat="1" ht="21.75" customHeight="1" x14ac:dyDescent="0.2">
      <c r="A766" s="30"/>
      <c r="B766" s="141"/>
      <c r="C766" s="142">
        <v>158</v>
      </c>
      <c r="D766" s="142" t="s">
        <v>140</v>
      </c>
      <c r="E766" s="143" t="s">
        <v>867</v>
      </c>
      <c r="F766" s="144" t="s">
        <v>868</v>
      </c>
      <c r="G766" s="145" t="s">
        <v>262</v>
      </c>
      <c r="H766" s="146">
        <v>5.7</v>
      </c>
      <c r="I766" s="147"/>
      <c r="J766" s="147">
        <f>ROUND(I766*H766,2)</f>
        <v>0</v>
      </c>
      <c r="K766" s="144" t="s">
        <v>144</v>
      </c>
      <c r="L766" s="31"/>
      <c r="M766" s="148" t="s">
        <v>1</v>
      </c>
      <c r="N766" s="149" t="s">
        <v>39</v>
      </c>
      <c r="O766" s="150">
        <v>0.46400000000000002</v>
      </c>
      <c r="P766" s="150">
        <f>O766*H766</f>
        <v>2.6448</v>
      </c>
      <c r="Q766" s="150">
        <v>0</v>
      </c>
      <c r="R766" s="150">
        <f>Q766*H766</f>
        <v>0</v>
      </c>
      <c r="S766" s="150">
        <v>0</v>
      </c>
      <c r="T766" s="151">
        <f>S766*H766</f>
        <v>0</v>
      </c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R766" s="152" t="s">
        <v>246</v>
      </c>
      <c r="AT766" s="152" t="s">
        <v>140</v>
      </c>
      <c r="AU766" s="152" t="s">
        <v>83</v>
      </c>
      <c r="AY766" s="18" t="s">
        <v>138</v>
      </c>
      <c r="BE766" s="153">
        <f>IF(N766="základní",J766,0)</f>
        <v>0</v>
      </c>
      <c r="BF766" s="153">
        <f>IF(N766="snížená",J766,0)</f>
        <v>0</v>
      </c>
      <c r="BG766" s="153">
        <f>IF(N766="zákl. přenesená",J766,0)</f>
        <v>0</v>
      </c>
      <c r="BH766" s="153">
        <f>IF(N766="sníž. přenesená",J766,0)</f>
        <v>0</v>
      </c>
      <c r="BI766" s="153">
        <f>IF(N766="nulová",J766,0)</f>
        <v>0</v>
      </c>
      <c r="BJ766" s="18" t="s">
        <v>79</v>
      </c>
      <c r="BK766" s="153">
        <f>ROUND(I766*H766,2)</f>
        <v>0</v>
      </c>
      <c r="BL766" s="18" t="s">
        <v>246</v>
      </c>
      <c r="BM766" s="152" t="s">
        <v>869</v>
      </c>
    </row>
    <row r="767" spans="1:65" s="13" customFormat="1" x14ac:dyDescent="0.2">
      <c r="B767" s="154"/>
      <c r="D767" s="155" t="s">
        <v>147</v>
      </c>
      <c r="E767" s="156" t="s">
        <v>1</v>
      </c>
      <c r="F767" s="157" t="s">
        <v>870</v>
      </c>
      <c r="H767" s="156" t="s">
        <v>1</v>
      </c>
      <c r="L767" s="154"/>
      <c r="M767" s="158"/>
      <c r="N767" s="159"/>
      <c r="O767" s="159"/>
      <c r="P767" s="159"/>
      <c r="Q767" s="159"/>
      <c r="R767" s="159"/>
      <c r="S767" s="159"/>
      <c r="T767" s="160"/>
      <c r="AT767" s="156" t="s">
        <v>147</v>
      </c>
      <c r="AU767" s="156" t="s">
        <v>83</v>
      </c>
      <c r="AV767" s="13" t="s">
        <v>79</v>
      </c>
      <c r="AW767" s="13" t="s">
        <v>30</v>
      </c>
      <c r="AX767" s="13" t="s">
        <v>74</v>
      </c>
      <c r="AY767" s="156" t="s">
        <v>138</v>
      </c>
    </row>
    <row r="768" spans="1:65" s="14" customFormat="1" x14ac:dyDescent="0.2">
      <c r="B768" s="161"/>
      <c r="D768" s="155" t="s">
        <v>147</v>
      </c>
      <c r="E768" s="162" t="s">
        <v>1</v>
      </c>
      <c r="F768" s="163" t="s">
        <v>825</v>
      </c>
      <c r="H768" s="164">
        <v>4.5999999999999996</v>
      </c>
      <c r="L768" s="161"/>
      <c r="M768" s="165"/>
      <c r="N768" s="166"/>
      <c r="O768" s="166"/>
      <c r="P768" s="166"/>
      <c r="Q768" s="166"/>
      <c r="R768" s="166"/>
      <c r="S768" s="166"/>
      <c r="T768" s="167"/>
      <c r="AT768" s="162" t="s">
        <v>147</v>
      </c>
      <c r="AU768" s="162" t="s">
        <v>83</v>
      </c>
      <c r="AV768" s="14" t="s">
        <v>83</v>
      </c>
      <c r="AW768" s="14" t="s">
        <v>30</v>
      </c>
      <c r="AX768" s="14" t="s">
        <v>74</v>
      </c>
      <c r="AY768" s="162" t="s">
        <v>138</v>
      </c>
    </row>
    <row r="769" spans="1:65" s="14" customFormat="1" x14ac:dyDescent="0.2">
      <c r="B769" s="161"/>
      <c r="D769" s="155" t="s">
        <v>147</v>
      </c>
      <c r="E769" s="162" t="s">
        <v>1</v>
      </c>
      <c r="F769" s="163" t="s">
        <v>820</v>
      </c>
      <c r="H769" s="164">
        <v>1.1000000000000001</v>
      </c>
      <c r="L769" s="161"/>
      <c r="M769" s="165"/>
      <c r="N769" s="166"/>
      <c r="O769" s="166"/>
      <c r="P769" s="166"/>
      <c r="Q769" s="166"/>
      <c r="R769" s="166"/>
      <c r="S769" s="166"/>
      <c r="T769" s="167"/>
      <c r="AT769" s="162" t="s">
        <v>147</v>
      </c>
      <c r="AU769" s="162" t="s">
        <v>83</v>
      </c>
      <c r="AV769" s="14" t="s">
        <v>83</v>
      </c>
      <c r="AW769" s="14" t="s">
        <v>30</v>
      </c>
      <c r="AX769" s="14" t="s">
        <v>74</v>
      </c>
      <c r="AY769" s="162" t="s">
        <v>138</v>
      </c>
    </row>
    <row r="770" spans="1:65" s="15" customFormat="1" x14ac:dyDescent="0.2">
      <c r="B770" s="168"/>
      <c r="D770" s="155" t="s">
        <v>147</v>
      </c>
      <c r="E770" s="169" t="s">
        <v>1</v>
      </c>
      <c r="F770" s="170" t="s">
        <v>153</v>
      </c>
      <c r="H770" s="171">
        <v>5.7</v>
      </c>
      <c r="L770" s="168"/>
      <c r="M770" s="172"/>
      <c r="N770" s="173"/>
      <c r="O770" s="173"/>
      <c r="P770" s="173"/>
      <c r="Q770" s="173"/>
      <c r="R770" s="173"/>
      <c r="S770" s="173"/>
      <c r="T770" s="174"/>
      <c r="AT770" s="169" t="s">
        <v>147</v>
      </c>
      <c r="AU770" s="169" t="s">
        <v>83</v>
      </c>
      <c r="AV770" s="15" t="s">
        <v>145</v>
      </c>
      <c r="AW770" s="15" t="s">
        <v>30</v>
      </c>
      <c r="AX770" s="15" t="s">
        <v>79</v>
      </c>
      <c r="AY770" s="169" t="s">
        <v>138</v>
      </c>
    </row>
    <row r="771" spans="1:65" s="2" customFormat="1" ht="16.5" customHeight="1" x14ac:dyDescent="0.2">
      <c r="A771" s="30"/>
      <c r="B771" s="141"/>
      <c r="C771" s="202">
        <v>159</v>
      </c>
      <c r="D771" s="185" t="s">
        <v>217</v>
      </c>
      <c r="E771" s="186" t="s">
        <v>871</v>
      </c>
      <c r="F771" s="187" t="s">
        <v>872</v>
      </c>
      <c r="G771" s="188" t="s">
        <v>233</v>
      </c>
      <c r="H771" s="189">
        <v>4.5999999999999996</v>
      </c>
      <c r="I771" s="190"/>
      <c r="J771" s="190">
        <f>ROUND(I771*H771,2)</f>
        <v>0</v>
      </c>
      <c r="K771" s="187" t="s">
        <v>1</v>
      </c>
      <c r="L771" s="191"/>
      <c r="M771" s="192" t="s">
        <v>1</v>
      </c>
      <c r="N771" s="193" t="s">
        <v>39</v>
      </c>
      <c r="O771" s="150">
        <v>0</v>
      </c>
      <c r="P771" s="150">
        <f>O771*H771</f>
        <v>0</v>
      </c>
      <c r="Q771" s="150">
        <v>5.0000000000000001E-3</v>
      </c>
      <c r="R771" s="150">
        <f>Q771*H771</f>
        <v>2.3E-2</v>
      </c>
      <c r="S771" s="150">
        <v>0</v>
      </c>
      <c r="T771" s="151">
        <f>S771*H771</f>
        <v>0</v>
      </c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R771" s="152" t="s">
        <v>319</v>
      </c>
      <c r="AT771" s="152" t="s">
        <v>217</v>
      </c>
      <c r="AU771" s="152" t="s">
        <v>83</v>
      </c>
      <c r="AY771" s="18" t="s">
        <v>138</v>
      </c>
      <c r="BE771" s="153">
        <f>IF(N771="základní",J771,0)</f>
        <v>0</v>
      </c>
      <c r="BF771" s="153">
        <f>IF(N771="snížená",J771,0)</f>
        <v>0</v>
      </c>
      <c r="BG771" s="153">
        <f>IF(N771="zákl. přenesená",J771,0)</f>
        <v>0</v>
      </c>
      <c r="BH771" s="153">
        <f>IF(N771="sníž. přenesená",J771,0)</f>
        <v>0</v>
      </c>
      <c r="BI771" s="153">
        <f>IF(N771="nulová",J771,0)</f>
        <v>0</v>
      </c>
      <c r="BJ771" s="18" t="s">
        <v>79</v>
      </c>
      <c r="BK771" s="153">
        <f>ROUND(I771*H771,2)</f>
        <v>0</v>
      </c>
      <c r="BL771" s="18" t="s">
        <v>246</v>
      </c>
      <c r="BM771" s="152" t="s">
        <v>873</v>
      </c>
    </row>
    <row r="772" spans="1:65" s="14" customFormat="1" x14ac:dyDescent="0.2">
      <c r="B772" s="161"/>
      <c r="D772" s="155" t="s">
        <v>147</v>
      </c>
      <c r="E772" s="162" t="s">
        <v>1</v>
      </c>
      <c r="F772" s="163" t="s">
        <v>825</v>
      </c>
      <c r="H772" s="164">
        <v>4.5999999999999996</v>
      </c>
      <c r="L772" s="161"/>
      <c r="M772" s="165"/>
      <c r="N772" s="166"/>
      <c r="O772" s="166"/>
      <c r="P772" s="166"/>
      <c r="Q772" s="166"/>
      <c r="R772" s="166"/>
      <c r="S772" s="166"/>
      <c r="T772" s="167"/>
      <c r="AT772" s="162" t="s">
        <v>147</v>
      </c>
      <c r="AU772" s="162" t="s">
        <v>83</v>
      </c>
      <c r="AV772" s="14" t="s">
        <v>83</v>
      </c>
      <c r="AW772" s="14" t="s">
        <v>30</v>
      </c>
      <c r="AX772" s="14" t="s">
        <v>74</v>
      </c>
      <c r="AY772" s="162" t="s">
        <v>138</v>
      </c>
    </row>
    <row r="773" spans="1:65" s="15" customFormat="1" x14ac:dyDescent="0.2">
      <c r="B773" s="168"/>
      <c r="D773" s="155" t="s">
        <v>147</v>
      </c>
      <c r="E773" s="169" t="s">
        <v>1</v>
      </c>
      <c r="F773" s="170" t="s">
        <v>153</v>
      </c>
      <c r="H773" s="171">
        <v>4.5999999999999996</v>
      </c>
      <c r="L773" s="168"/>
      <c r="M773" s="172"/>
      <c r="N773" s="173"/>
      <c r="O773" s="173"/>
      <c r="P773" s="173"/>
      <c r="Q773" s="173"/>
      <c r="R773" s="173"/>
      <c r="S773" s="173"/>
      <c r="T773" s="174"/>
      <c r="AT773" s="169" t="s">
        <v>147</v>
      </c>
      <c r="AU773" s="169" t="s">
        <v>83</v>
      </c>
      <c r="AV773" s="15" t="s">
        <v>145</v>
      </c>
      <c r="AW773" s="15" t="s">
        <v>30</v>
      </c>
      <c r="AX773" s="15" t="s">
        <v>79</v>
      </c>
      <c r="AY773" s="169" t="s">
        <v>138</v>
      </c>
    </row>
    <row r="774" spans="1:65" s="2" customFormat="1" ht="16.5" customHeight="1" x14ac:dyDescent="0.2">
      <c r="A774" s="30"/>
      <c r="B774" s="141"/>
      <c r="C774" s="202">
        <v>160</v>
      </c>
      <c r="D774" s="185" t="s">
        <v>217</v>
      </c>
      <c r="E774" s="186" t="s">
        <v>874</v>
      </c>
      <c r="F774" s="187" t="s">
        <v>875</v>
      </c>
      <c r="G774" s="188" t="s">
        <v>233</v>
      </c>
      <c r="H774" s="189">
        <v>1.1000000000000001</v>
      </c>
      <c r="I774" s="190"/>
      <c r="J774" s="190">
        <f>ROUND(I774*H774,2)</f>
        <v>0</v>
      </c>
      <c r="K774" s="187" t="s">
        <v>1</v>
      </c>
      <c r="L774" s="191"/>
      <c r="M774" s="192" t="s">
        <v>1</v>
      </c>
      <c r="N774" s="193" t="s">
        <v>39</v>
      </c>
      <c r="O774" s="150">
        <v>0</v>
      </c>
      <c r="P774" s="150">
        <f>O774*H774</f>
        <v>0</v>
      </c>
      <c r="Q774" s="150">
        <v>3.0000000000000001E-3</v>
      </c>
      <c r="R774" s="150">
        <f>Q774*H774</f>
        <v>3.3000000000000004E-3</v>
      </c>
      <c r="S774" s="150">
        <v>0</v>
      </c>
      <c r="T774" s="151">
        <f>S774*H774</f>
        <v>0</v>
      </c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R774" s="152" t="s">
        <v>319</v>
      </c>
      <c r="AT774" s="152" t="s">
        <v>217</v>
      </c>
      <c r="AU774" s="152" t="s">
        <v>83</v>
      </c>
      <c r="AY774" s="18" t="s">
        <v>138</v>
      </c>
      <c r="BE774" s="153">
        <f>IF(N774="základní",J774,0)</f>
        <v>0</v>
      </c>
      <c r="BF774" s="153">
        <f>IF(N774="snížená",J774,0)</f>
        <v>0</v>
      </c>
      <c r="BG774" s="153">
        <f>IF(N774="zákl. přenesená",J774,0)</f>
        <v>0</v>
      </c>
      <c r="BH774" s="153">
        <f>IF(N774="sníž. přenesená",J774,0)</f>
        <v>0</v>
      </c>
      <c r="BI774" s="153">
        <f>IF(N774="nulová",J774,0)</f>
        <v>0</v>
      </c>
      <c r="BJ774" s="18" t="s">
        <v>79</v>
      </c>
      <c r="BK774" s="153">
        <f>ROUND(I774*H774,2)</f>
        <v>0</v>
      </c>
      <c r="BL774" s="18" t="s">
        <v>246</v>
      </c>
      <c r="BM774" s="152" t="s">
        <v>876</v>
      </c>
    </row>
    <row r="775" spans="1:65" s="13" customFormat="1" x14ac:dyDescent="0.2">
      <c r="B775" s="154"/>
      <c r="D775" s="155" t="s">
        <v>147</v>
      </c>
      <c r="E775" s="156" t="s">
        <v>1</v>
      </c>
      <c r="F775" s="157" t="s">
        <v>877</v>
      </c>
      <c r="H775" s="156" t="s">
        <v>1</v>
      </c>
      <c r="L775" s="154"/>
      <c r="M775" s="158"/>
      <c r="N775" s="159"/>
      <c r="O775" s="159"/>
      <c r="P775" s="159"/>
      <c r="Q775" s="159"/>
      <c r="R775" s="159"/>
      <c r="S775" s="159"/>
      <c r="T775" s="160"/>
      <c r="AT775" s="156" t="s">
        <v>147</v>
      </c>
      <c r="AU775" s="156" t="s">
        <v>83</v>
      </c>
      <c r="AV775" s="13" t="s">
        <v>79</v>
      </c>
      <c r="AW775" s="13" t="s">
        <v>30</v>
      </c>
      <c r="AX775" s="13" t="s">
        <v>74</v>
      </c>
      <c r="AY775" s="156" t="s">
        <v>138</v>
      </c>
    </row>
    <row r="776" spans="1:65" s="14" customFormat="1" x14ac:dyDescent="0.2">
      <c r="B776" s="161"/>
      <c r="D776" s="155" t="s">
        <v>147</v>
      </c>
      <c r="E776" s="162" t="s">
        <v>1</v>
      </c>
      <c r="F776" s="163" t="s">
        <v>878</v>
      </c>
      <c r="H776" s="164">
        <v>1.1000000000000001</v>
      </c>
      <c r="L776" s="161"/>
      <c r="M776" s="165"/>
      <c r="N776" s="166"/>
      <c r="O776" s="166"/>
      <c r="P776" s="166"/>
      <c r="Q776" s="166"/>
      <c r="R776" s="166"/>
      <c r="S776" s="166"/>
      <c r="T776" s="167"/>
      <c r="AT776" s="162" t="s">
        <v>147</v>
      </c>
      <c r="AU776" s="162" t="s">
        <v>83</v>
      </c>
      <c r="AV776" s="14" t="s">
        <v>83</v>
      </c>
      <c r="AW776" s="14" t="s">
        <v>30</v>
      </c>
      <c r="AX776" s="14" t="s">
        <v>74</v>
      </c>
      <c r="AY776" s="162" t="s">
        <v>138</v>
      </c>
    </row>
    <row r="777" spans="1:65" s="15" customFormat="1" x14ac:dyDescent="0.2">
      <c r="B777" s="168"/>
      <c r="D777" s="155" t="s">
        <v>147</v>
      </c>
      <c r="E777" s="169" t="s">
        <v>1</v>
      </c>
      <c r="F777" s="170" t="s">
        <v>153</v>
      </c>
      <c r="H777" s="171">
        <v>1.1000000000000001</v>
      </c>
      <c r="L777" s="168"/>
      <c r="M777" s="172"/>
      <c r="N777" s="173"/>
      <c r="O777" s="173"/>
      <c r="P777" s="173"/>
      <c r="Q777" s="173"/>
      <c r="R777" s="173"/>
      <c r="S777" s="173"/>
      <c r="T777" s="174"/>
      <c r="AT777" s="169" t="s">
        <v>147</v>
      </c>
      <c r="AU777" s="169" t="s">
        <v>83</v>
      </c>
      <c r="AV777" s="15" t="s">
        <v>145</v>
      </c>
      <c r="AW777" s="15" t="s">
        <v>30</v>
      </c>
      <c r="AX777" s="15" t="s">
        <v>79</v>
      </c>
      <c r="AY777" s="169" t="s">
        <v>138</v>
      </c>
    </row>
    <row r="778" spans="1:65" s="2" customFormat="1" ht="21.75" customHeight="1" x14ac:dyDescent="0.2">
      <c r="A778" s="30"/>
      <c r="B778" s="141"/>
      <c r="C778" s="142">
        <v>161</v>
      </c>
      <c r="D778" s="142" t="s">
        <v>140</v>
      </c>
      <c r="E778" s="143" t="s">
        <v>879</v>
      </c>
      <c r="F778" s="144" t="s">
        <v>880</v>
      </c>
      <c r="G778" s="145" t="s">
        <v>528</v>
      </c>
      <c r="H778" s="146">
        <v>2552.98</v>
      </c>
      <c r="I778" s="147"/>
      <c r="J778" s="147">
        <f>ROUND(I778*H778,2)</f>
        <v>0</v>
      </c>
      <c r="K778" s="144" t="s">
        <v>144</v>
      </c>
      <c r="L778" s="31"/>
      <c r="M778" s="148" t="s">
        <v>1</v>
      </c>
      <c r="N778" s="149" t="s">
        <v>39</v>
      </c>
      <c r="O778" s="150">
        <v>0</v>
      </c>
      <c r="P778" s="150">
        <f>O778*H778</f>
        <v>0</v>
      </c>
      <c r="Q778" s="150">
        <v>0</v>
      </c>
      <c r="R778" s="150">
        <f>Q778*H778</f>
        <v>0</v>
      </c>
      <c r="S778" s="150">
        <v>0</v>
      </c>
      <c r="T778" s="151">
        <f>S778*H778</f>
        <v>0</v>
      </c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R778" s="152" t="s">
        <v>246</v>
      </c>
      <c r="AT778" s="152" t="s">
        <v>140</v>
      </c>
      <c r="AU778" s="152" t="s">
        <v>83</v>
      </c>
      <c r="AY778" s="18" t="s">
        <v>138</v>
      </c>
      <c r="BE778" s="153">
        <f>IF(N778="základní",J778,0)</f>
        <v>0</v>
      </c>
      <c r="BF778" s="153">
        <f>IF(N778="snížená",J778,0)</f>
        <v>0</v>
      </c>
      <c r="BG778" s="153">
        <f>IF(N778="zákl. přenesená",J778,0)</f>
        <v>0</v>
      </c>
      <c r="BH778" s="153">
        <f>IF(N778="sníž. přenesená",J778,0)</f>
        <v>0</v>
      </c>
      <c r="BI778" s="153">
        <f>IF(N778="nulová",J778,0)</f>
        <v>0</v>
      </c>
      <c r="BJ778" s="18" t="s">
        <v>79</v>
      </c>
      <c r="BK778" s="153">
        <f>ROUND(I778*H778,2)</f>
        <v>0</v>
      </c>
      <c r="BL778" s="18" t="s">
        <v>246</v>
      </c>
      <c r="BM778" s="152" t="s">
        <v>881</v>
      </c>
    </row>
    <row r="779" spans="1:65" s="12" customFormat="1" ht="22.9" customHeight="1" x14ac:dyDescent="0.2">
      <c r="B779" s="129"/>
      <c r="D779" s="130" t="s">
        <v>73</v>
      </c>
      <c r="E779" s="139" t="s">
        <v>882</v>
      </c>
      <c r="F779" s="139" t="s">
        <v>883</v>
      </c>
      <c r="J779" s="140">
        <f>BK779</f>
        <v>0</v>
      </c>
      <c r="L779" s="129"/>
      <c r="M779" s="133"/>
      <c r="N779" s="134"/>
      <c r="O779" s="134"/>
      <c r="P779" s="135">
        <f>SUM(P780:P781)</f>
        <v>1.2</v>
      </c>
      <c r="Q779" s="134"/>
      <c r="R779" s="135">
        <f>SUM(R780:R781)</f>
        <v>2.7999999999999998E-4</v>
      </c>
      <c r="S779" s="134"/>
      <c r="T779" s="136">
        <f>SUM(T780:T781)</f>
        <v>0</v>
      </c>
      <c r="AR779" s="130" t="s">
        <v>83</v>
      </c>
      <c r="AT779" s="137" t="s">
        <v>73</v>
      </c>
      <c r="AU779" s="137" t="s">
        <v>79</v>
      </c>
      <c r="AY779" s="130" t="s">
        <v>138</v>
      </c>
      <c r="BK779" s="138">
        <f>SUM(BK780:BK781)</f>
        <v>0</v>
      </c>
    </row>
    <row r="780" spans="1:65" s="2" customFormat="1" ht="21.75" customHeight="1" x14ac:dyDescent="0.2">
      <c r="A780" s="30"/>
      <c r="B780" s="141"/>
      <c r="C780" s="142">
        <v>162</v>
      </c>
      <c r="D780" s="142" t="s">
        <v>140</v>
      </c>
      <c r="E780" s="143" t="s">
        <v>884</v>
      </c>
      <c r="F780" s="144" t="s">
        <v>885</v>
      </c>
      <c r="G780" s="145" t="s">
        <v>262</v>
      </c>
      <c r="H780" s="146">
        <v>4</v>
      </c>
      <c r="I780" s="147"/>
      <c r="J780" s="147">
        <f>ROUND(I780*H780,2)</f>
        <v>0</v>
      </c>
      <c r="K780" s="144" t="s">
        <v>144</v>
      </c>
      <c r="L780" s="31"/>
      <c r="M780" s="148" t="s">
        <v>1</v>
      </c>
      <c r="N780" s="149" t="s">
        <v>39</v>
      </c>
      <c r="O780" s="150">
        <v>0.3</v>
      </c>
      <c r="P780" s="150">
        <f>O780*H780</f>
        <v>1.2</v>
      </c>
      <c r="Q780" s="150">
        <v>0</v>
      </c>
      <c r="R780" s="150">
        <f>Q780*H780</f>
        <v>0</v>
      </c>
      <c r="S780" s="150">
        <v>0</v>
      </c>
      <c r="T780" s="151">
        <f>S780*H780</f>
        <v>0</v>
      </c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R780" s="152" t="s">
        <v>246</v>
      </c>
      <c r="AT780" s="152" t="s">
        <v>140</v>
      </c>
      <c r="AU780" s="152" t="s">
        <v>83</v>
      </c>
      <c r="AY780" s="18" t="s">
        <v>138</v>
      </c>
      <c r="BE780" s="153">
        <f>IF(N780="základní",J780,0)</f>
        <v>0</v>
      </c>
      <c r="BF780" s="153">
        <f>IF(N780="snížená",J780,0)</f>
        <v>0</v>
      </c>
      <c r="BG780" s="153">
        <f>IF(N780="zákl. přenesená",J780,0)</f>
        <v>0</v>
      </c>
      <c r="BH780" s="153">
        <f>IF(N780="sníž. přenesená",J780,0)</f>
        <v>0</v>
      </c>
      <c r="BI780" s="153">
        <f>IF(N780="nulová",J780,0)</f>
        <v>0</v>
      </c>
      <c r="BJ780" s="18" t="s">
        <v>79</v>
      </c>
      <c r="BK780" s="153">
        <f>ROUND(I780*H780,2)</f>
        <v>0</v>
      </c>
      <c r="BL780" s="18" t="s">
        <v>246</v>
      </c>
      <c r="BM780" s="152" t="s">
        <v>886</v>
      </c>
    </row>
    <row r="781" spans="1:65" s="2" customFormat="1" ht="16.5" customHeight="1" x14ac:dyDescent="0.2">
      <c r="A781" s="30"/>
      <c r="B781" s="141"/>
      <c r="C781" s="202">
        <v>163</v>
      </c>
      <c r="D781" s="185" t="s">
        <v>217</v>
      </c>
      <c r="E781" s="186" t="s">
        <v>887</v>
      </c>
      <c r="F781" s="187" t="s">
        <v>888</v>
      </c>
      <c r="G781" s="188" t="s">
        <v>262</v>
      </c>
      <c r="H781" s="189">
        <v>4</v>
      </c>
      <c r="I781" s="190"/>
      <c r="J781" s="190">
        <f>ROUND(I781*H781,2)</f>
        <v>0</v>
      </c>
      <c r="K781" s="187" t="s">
        <v>144</v>
      </c>
      <c r="L781" s="191"/>
      <c r="M781" s="192" t="s">
        <v>1</v>
      </c>
      <c r="N781" s="193" t="s">
        <v>39</v>
      </c>
      <c r="O781" s="150">
        <v>0</v>
      </c>
      <c r="P781" s="150">
        <f>O781*H781</f>
        <v>0</v>
      </c>
      <c r="Q781" s="150">
        <v>6.9999999999999994E-5</v>
      </c>
      <c r="R781" s="150">
        <f>Q781*H781</f>
        <v>2.7999999999999998E-4</v>
      </c>
      <c r="S781" s="150">
        <v>0</v>
      </c>
      <c r="T781" s="151">
        <f>S781*H781</f>
        <v>0</v>
      </c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R781" s="152" t="s">
        <v>319</v>
      </c>
      <c r="AT781" s="152" t="s">
        <v>217</v>
      </c>
      <c r="AU781" s="152" t="s">
        <v>83</v>
      </c>
      <c r="AY781" s="18" t="s">
        <v>138</v>
      </c>
      <c r="BE781" s="153">
        <f>IF(N781="základní",J781,0)</f>
        <v>0</v>
      </c>
      <c r="BF781" s="153">
        <f>IF(N781="snížená",J781,0)</f>
        <v>0</v>
      </c>
      <c r="BG781" s="153">
        <f>IF(N781="zákl. přenesená",J781,0)</f>
        <v>0</v>
      </c>
      <c r="BH781" s="153">
        <f>IF(N781="sníž. přenesená",J781,0)</f>
        <v>0</v>
      </c>
      <c r="BI781" s="153">
        <f>IF(N781="nulová",J781,0)</f>
        <v>0</v>
      </c>
      <c r="BJ781" s="18" t="s">
        <v>79</v>
      </c>
      <c r="BK781" s="153">
        <f>ROUND(I781*H781,2)</f>
        <v>0</v>
      </c>
      <c r="BL781" s="18" t="s">
        <v>246</v>
      </c>
      <c r="BM781" s="152" t="s">
        <v>889</v>
      </c>
    </row>
    <row r="782" spans="1:65" s="12" customFormat="1" ht="22.9" customHeight="1" x14ac:dyDescent="0.2">
      <c r="B782" s="129"/>
      <c r="D782" s="130" t="s">
        <v>73</v>
      </c>
      <c r="E782" s="139" t="s">
        <v>890</v>
      </c>
      <c r="F782" s="139" t="s">
        <v>891</v>
      </c>
      <c r="J782" s="140">
        <f>SUM(J783)</f>
        <v>0</v>
      </c>
      <c r="L782" s="129"/>
      <c r="M782" s="133"/>
      <c r="N782" s="134"/>
      <c r="O782" s="134"/>
      <c r="P782" s="135">
        <f>SUM(P783:P786)</f>
        <v>0.26099999999999995</v>
      </c>
      <c r="Q782" s="134"/>
      <c r="R782" s="135">
        <f>SUM(R783:R786)</f>
        <v>8.7000000000000001E-4</v>
      </c>
      <c r="S782" s="134"/>
      <c r="T782" s="136">
        <f>SUM(T783:T786)</f>
        <v>0</v>
      </c>
      <c r="AR782" s="130" t="s">
        <v>83</v>
      </c>
      <c r="AT782" s="137" t="s">
        <v>73</v>
      </c>
      <c r="AU782" s="137" t="s">
        <v>79</v>
      </c>
      <c r="AY782" s="130" t="s">
        <v>138</v>
      </c>
      <c r="BK782" s="138">
        <f>SUM(BK783:BK786)</f>
        <v>0</v>
      </c>
    </row>
    <row r="783" spans="1:65" s="2" customFormat="1" ht="21.75" customHeight="1" x14ac:dyDescent="0.2">
      <c r="A783" s="30"/>
      <c r="B783" s="141"/>
      <c r="C783" s="142">
        <v>164</v>
      </c>
      <c r="D783" s="142" t="s">
        <v>140</v>
      </c>
      <c r="E783" s="143" t="s">
        <v>892</v>
      </c>
      <c r="F783" s="144" t="s">
        <v>893</v>
      </c>
      <c r="G783" s="145" t="s">
        <v>143</v>
      </c>
      <c r="H783" s="146">
        <v>4.3499999999999996</v>
      </c>
      <c r="I783" s="147"/>
      <c r="J783" s="147">
        <f>ROUND(I783*H783,2)</f>
        <v>0</v>
      </c>
      <c r="K783" s="144" t="s">
        <v>144</v>
      </c>
      <c r="L783" s="31"/>
      <c r="M783" s="148" t="s">
        <v>1</v>
      </c>
      <c r="N783" s="149" t="s">
        <v>39</v>
      </c>
      <c r="O783" s="150">
        <v>0.06</v>
      </c>
      <c r="P783" s="150">
        <f>O783*H783</f>
        <v>0.26099999999999995</v>
      </c>
      <c r="Q783" s="150">
        <v>2.0000000000000001E-4</v>
      </c>
      <c r="R783" s="150">
        <f>Q783*H783</f>
        <v>8.7000000000000001E-4</v>
      </c>
      <c r="S783" s="150">
        <v>0</v>
      </c>
      <c r="T783" s="151">
        <f>S783*H783</f>
        <v>0</v>
      </c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R783" s="152" t="s">
        <v>246</v>
      </c>
      <c r="AT783" s="152" t="s">
        <v>140</v>
      </c>
      <c r="AU783" s="152" t="s">
        <v>83</v>
      </c>
      <c r="AY783" s="18" t="s">
        <v>138</v>
      </c>
      <c r="BE783" s="153">
        <f>IF(N783="základní",J783,0)</f>
        <v>0</v>
      </c>
      <c r="BF783" s="153">
        <f>IF(N783="snížená",J783,0)</f>
        <v>0</v>
      </c>
      <c r="BG783" s="153">
        <f>IF(N783="zákl. přenesená",J783,0)</f>
        <v>0</v>
      </c>
      <c r="BH783" s="153">
        <f>IF(N783="sníž. přenesená",J783,0)</f>
        <v>0</v>
      </c>
      <c r="BI783" s="153">
        <f>IF(N783="nulová",J783,0)</f>
        <v>0</v>
      </c>
      <c r="BJ783" s="18" t="s">
        <v>79</v>
      </c>
      <c r="BK783" s="153">
        <f>ROUND(I783*H783,2)</f>
        <v>0</v>
      </c>
      <c r="BL783" s="18" t="s">
        <v>246</v>
      </c>
      <c r="BM783" s="152" t="s">
        <v>894</v>
      </c>
    </row>
    <row r="784" spans="1:65" s="13" customFormat="1" x14ac:dyDescent="0.2">
      <c r="B784" s="154"/>
      <c r="D784" s="155" t="s">
        <v>147</v>
      </c>
      <c r="E784" s="156" t="s">
        <v>1</v>
      </c>
      <c r="F784" s="157" t="s">
        <v>293</v>
      </c>
      <c r="H784" s="156" t="s">
        <v>1</v>
      </c>
      <c r="L784" s="154"/>
      <c r="M784" s="158"/>
      <c r="N784" s="159"/>
      <c r="O784" s="159"/>
      <c r="P784" s="159"/>
      <c r="Q784" s="159"/>
      <c r="R784" s="159"/>
      <c r="S784" s="159"/>
      <c r="T784" s="160"/>
      <c r="AT784" s="156" t="s">
        <v>147</v>
      </c>
      <c r="AU784" s="156" t="s">
        <v>83</v>
      </c>
      <c r="AV784" s="13" t="s">
        <v>79</v>
      </c>
      <c r="AW784" s="13" t="s">
        <v>30</v>
      </c>
      <c r="AX784" s="13" t="s">
        <v>74</v>
      </c>
      <c r="AY784" s="156" t="s">
        <v>138</v>
      </c>
    </row>
    <row r="785" spans="1:65" s="14" customFormat="1" x14ac:dyDescent="0.2">
      <c r="B785" s="161"/>
      <c r="D785" s="155" t="s">
        <v>147</v>
      </c>
      <c r="E785" s="162" t="s">
        <v>1</v>
      </c>
      <c r="F785" s="163" t="s">
        <v>358</v>
      </c>
      <c r="H785" s="164">
        <v>4.3499999999999996</v>
      </c>
      <c r="L785" s="161"/>
      <c r="M785" s="165"/>
      <c r="N785" s="166"/>
      <c r="O785" s="166"/>
      <c r="P785" s="166"/>
      <c r="Q785" s="166"/>
      <c r="R785" s="166"/>
      <c r="S785" s="166"/>
      <c r="T785" s="167"/>
      <c r="AT785" s="162" t="s">
        <v>147</v>
      </c>
      <c r="AU785" s="162" t="s">
        <v>83</v>
      </c>
      <c r="AV785" s="14" t="s">
        <v>83</v>
      </c>
      <c r="AW785" s="14" t="s">
        <v>30</v>
      </c>
      <c r="AX785" s="14" t="s">
        <v>74</v>
      </c>
      <c r="AY785" s="162" t="s">
        <v>138</v>
      </c>
    </row>
    <row r="786" spans="1:65" s="15" customFormat="1" x14ac:dyDescent="0.2">
      <c r="B786" s="168"/>
      <c r="D786" s="155" t="s">
        <v>147</v>
      </c>
      <c r="E786" s="169" t="s">
        <v>1</v>
      </c>
      <c r="F786" s="170" t="s">
        <v>153</v>
      </c>
      <c r="H786" s="171">
        <v>4.3499999999999996</v>
      </c>
      <c r="L786" s="168"/>
      <c r="M786" s="172"/>
      <c r="N786" s="173"/>
      <c r="O786" s="173"/>
      <c r="P786" s="173"/>
      <c r="Q786" s="173"/>
      <c r="R786" s="173"/>
      <c r="S786" s="173"/>
      <c r="T786" s="174"/>
      <c r="AT786" s="169" t="s">
        <v>147</v>
      </c>
      <c r="AU786" s="169" t="s">
        <v>83</v>
      </c>
      <c r="AV786" s="15" t="s">
        <v>145</v>
      </c>
      <c r="AW786" s="15" t="s">
        <v>30</v>
      </c>
      <c r="AX786" s="15" t="s">
        <v>79</v>
      </c>
      <c r="AY786" s="169" t="s">
        <v>138</v>
      </c>
    </row>
    <row r="787" spans="1:65" s="12" customFormat="1" ht="22.9" customHeight="1" x14ac:dyDescent="0.2">
      <c r="B787" s="129"/>
      <c r="D787" s="130" t="s">
        <v>73</v>
      </c>
      <c r="E787" s="139" t="s">
        <v>895</v>
      </c>
      <c r="F787" s="139" t="s">
        <v>896</v>
      </c>
      <c r="J787" s="140">
        <f>SUM(J788:J824)</f>
        <v>0</v>
      </c>
      <c r="L787" s="129"/>
      <c r="M787" s="133"/>
      <c r="N787" s="134"/>
      <c r="O787" s="134"/>
      <c r="P787" s="135">
        <f>SUM(P788:P824)</f>
        <v>39.858240000000002</v>
      </c>
      <c r="Q787" s="134"/>
      <c r="R787" s="135">
        <f>SUM(R788:R824)</f>
        <v>0.27175759999999993</v>
      </c>
      <c r="S787" s="134"/>
      <c r="T787" s="136">
        <f>SUM(T788:T824)</f>
        <v>0</v>
      </c>
      <c r="AR787" s="130" t="s">
        <v>83</v>
      </c>
      <c r="AT787" s="137" t="s">
        <v>73</v>
      </c>
      <c r="AU787" s="137" t="s">
        <v>79</v>
      </c>
      <c r="AY787" s="130" t="s">
        <v>138</v>
      </c>
      <c r="BK787" s="138">
        <f>SUM(BK788:BK824)</f>
        <v>0</v>
      </c>
    </row>
    <row r="788" spans="1:65" s="2" customFormat="1" ht="16.5" customHeight="1" x14ac:dyDescent="0.2">
      <c r="A788" s="30"/>
      <c r="B788" s="141"/>
      <c r="C788" s="142">
        <v>165</v>
      </c>
      <c r="D788" s="142" t="s">
        <v>140</v>
      </c>
      <c r="E788" s="143" t="s">
        <v>897</v>
      </c>
      <c r="F788" s="144" t="s">
        <v>898</v>
      </c>
      <c r="G788" s="145" t="s">
        <v>143</v>
      </c>
      <c r="H788" s="146">
        <v>18</v>
      </c>
      <c r="I788" s="147"/>
      <c r="J788" s="147">
        <f>ROUND(I788*H788,2)</f>
        <v>0</v>
      </c>
      <c r="K788" s="144" t="s">
        <v>144</v>
      </c>
      <c r="L788" s="31"/>
      <c r="M788" s="148" t="s">
        <v>1</v>
      </c>
      <c r="N788" s="149" t="s">
        <v>39</v>
      </c>
      <c r="O788" s="150">
        <v>5.5E-2</v>
      </c>
      <c r="P788" s="150">
        <f>O788*H788</f>
        <v>0.99</v>
      </c>
      <c r="Q788" s="150">
        <v>0</v>
      </c>
      <c r="R788" s="150">
        <f>Q788*H788</f>
        <v>0</v>
      </c>
      <c r="S788" s="150">
        <v>0</v>
      </c>
      <c r="T788" s="151">
        <f>S788*H788</f>
        <v>0</v>
      </c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R788" s="152" t="s">
        <v>246</v>
      </c>
      <c r="AT788" s="152" t="s">
        <v>140</v>
      </c>
      <c r="AU788" s="152" t="s">
        <v>83</v>
      </c>
      <c r="AY788" s="18" t="s">
        <v>138</v>
      </c>
      <c r="BE788" s="153">
        <f>IF(N788="základní",J788,0)</f>
        <v>0</v>
      </c>
      <c r="BF788" s="153">
        <f>IF(N788="snížená",J788,0)</f>
        <v>0</v>
      </c>
      <c r="BG788" s="153">
        <f>IF(N788="zákl. přenesená",J788,0)</f>
        <v>0</v>
      </c>
      <c r="BH788" s="153">
        <f>IF(N788="sníž. přenesená",J788,0)</f>
        <v>0</v>
      </c>
      <c r="BI788" s="153">
        <f>IF(N788="nulová",J788,0)</f>
        <v>0</v>
      </c>
      <c r="BJ788" s="18" t="s">
        <v>79</v>
      </c>
      <c r="BK788" s="153">
        <f>ROUND(I788*H788,2)</f>
        <v>0</v>
      </c>
      <c r="BL788" s="18" t="s">
        <v>246</v>
      </c>
      <c r="BM788" s="152" t="s">
        <v>899</v>
      </c>
    </row>
    <row r="789" spans="1:65" s="13" customFormat="1" x14ac:dyDescent="0.2">
      <c r="B789" s="154"/>
      <c r="D789" s="155" t="s">
        <v>147</v>
      </c>
      <c r="E789" s="156" t="s">
        <v>1</v>
      </c>
      <c r="F789" s="157" t="s">
        <v>167</v>
      </c>
      <c r="H789" s="156" t="s">
        <v>1</v>
      </c>
      <c r="L789" s="154"/>
      <c r="M789" s="158"/>
      <c r="N789" s="159"/>
      <c r="O789" s="159"/>
      <c r="P789" s="159"/>
      <c r="Q789" s="159"/>
      <c r="R789" s="159"/>
      <c r="S789" s="159"/>
      <c r="T789" s="160"/>
      <c r="AT789" s="156" t="s">
        <v>147</v>
      </c>
      <c r="AU789" s="156" t="s">
        <v>83</v>
      </c>
      <c r="AV789" s="13" t="s">
        <v>79</v>
      </c>
      <c r="AW789" s="13" t="s">
        <v>30</v>
      </c>
      <c r="AX789" s="13" t="s">
        <v>74</v>
      </c>
      <c r="AY789" s="156" t="s">
        <v>138</v>
      </c>
    </row>
    <row r="790" spans="1:65" s="14" customFormat="1" x14ac:dyDescent="0.2">
      <c r="B790" s="161"/>
      <c r="D790" s="155" t="s">
        <v>147</v>
      </c>
      <c r="E790" s="162" t="s">
        <v>1</v>
      </c>
      <c r="F790" s="163" t="s">
        <v>359</v>
      </c>
      <c r="H790" s="164">
        <v>18</v>
      </c>
      <c r="L790" s="161"/>
      <c r="M790" s="165"/>
      <c r="N790" s="166"/>
      <c r="O790" s="166"/>
      <c r="P790" s="166"/>
      <c r="Q790" s="166"/>
      <c r="R790" s="166"/>
      <c r="S790" s="166"/>
      <c r="T790" s="167"/>
      <c r="AT790" s="162" t="s">
        <v>147</v>
      </c>
      <c r="AU790" s="162" t="s">
        <v>83</v>
      </c>
      <c r="AV790" s="14" t="s">
        <v>83</v>
      </c>
      <c r="AW790" s="14" t="s">
        <v>30</v>
      </c>
      <c r="AX790" s="14" t="s">
        <v>74</v>
      </c>
      <c r="AY790" s="162" t="s">
        <v>138</v>
      </c>
    </row>
    <row r="791" spans="1:65" s="2" customFormat="1" ht="16.5" customHeight="1" x14ac:dyDescent="0.2">
      <c r="A791" s="30"/>
      <c r="B791" s="141"/>
      <c r="C791" s="142">
        <v>166</v>
      </c>
      <c r="D791" s="142" t="s">
        <v>140</v>
      </c>
      <c r="E791" s="143" t="s">
        <v>900</v>
      </c>
      <c r="F791" s="144" t="s">
        <v>901</v>
      </c>
      <c r="G791" s="145" t="s">
        <v>143</v>
      </c>
      <c r="H791" s="146">
        <v>18</v>
      </c>
      <c r="I791" s="147"/>
      <c r="J791" s="147">
        <f>ROUND(I791*H791,2)</f>
        <v>0</v>
      </c>
      <c r="K791" s="144" t="s">
        <v>144</v>
      </c>
      <c r="L791" s="31"/>
      <c r="M791" s="148" t="s">
        <v>1</v>
      </c>
      <c r="N791" s="149" t="s">
        <v>39</v>
      </c>
      <c r="O791" s="150">
        <v>2.4E-2</v>
      </c>
      <c r="P791" s="150">
        <f>O791*H791</f>
        <v>0.432</v>
      </c>
      <c r="Q791" s="150">
        <v>0</v>
      </c>
      <c r="R791" s="150">
        <f>Q791*H791</f>
        <v>0</v>
      </c>
      <c r="S791" s="150">
        <v>0</v>
      </c>
      <c r="T791" s="151">
        <f>S791*H791</f>
        <v>0</v>
      </c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R791" s="152" t="s">
        <v>246</v>
      </c>
      <c r="AT791" s="152" t="s">
        <v>140</v>
      </c>
      <c r="AU791" s="152" t="s">
        <v>83</v>
      </c>
      <c r="AY791" s="18" t="s">
        <v>138</v>
      </c>
      <c r="BE791" s="153">
        <f>IF(N791="základní",J791,0)</f>
        <v>0</v>
      </c>
      <c r="BF791" s="153">
        <f>IF(N791="snížená",J791,0)</f>
        <v>0</v>
      </c>
      <c r="BG791" s="153">
        <f>IF(N791="zákl. přenesená",J791,0)</f>
        <v>0</v>
      </c>
      <c r="BH791" s="153">
        <f>IF(N791="sníž. přenesená",J791,0)</f>
        <v>0</v>
      </c>
      <c r="BI791" s="153">
        <f>IF(N791="nulová",J791,0)</f>
        <v>0</v>
      </c>
      <c r="BJ791" s="18" t="s">
        <v>79</v>
      </c>
      <c r="BK791" s="153">
        <f>ROUND(I791*H791,2)</f>
        <v>0</v>
      </c>
      <c r="BL791" s="18" t="s">
        <v>246</v>
      </c>
      <c r="BM791" s="152" t="s">
        <v>902</v>
      </c>
    </row>
    <row r="792" spans="1:65" s="2" customFormat="1" ht="21.75" customHeight="1" x14ac:dyDescent="0.2">
      <c r="A792" s="30"/>
      <c r="B792" s="141"/>
      <c r="C792" s="142">
        <v>167</v>
      </c>
      <c r="D792" s="142" t="s">
        <v>140</v>
      </c>
      <c r="E792" s="143" t="s">
        <v>903</v>
      </c>
      <c r="F792" s="144" t="s">
        <v>904</v>
      </c>
      <c r="G792" s="145" t="s">
        <v>143</v>
      </c>
      <c r="H792" s="146">
        <v>36</v>
      </c>
      <c r="I792" s="147"/>
      <c r="J792" s="147">
        <f>ROUND(I792*H792,2)</f>
        <v>0</v>
      </c>
      <c r="K792" s="144" t="s">
        <v>144</v>
      </c>
      <c r="L792" s="31"/>
      <c r="M792" s="148" t="s">
        <v>1</v>
      </c>
      <c r="N792" s="149" t="s">
        <v>39</v>
      </c>
      <c r="O792" s="150">
        <v>5.8000000000000003E-2</v>
      </c>
      <c r="P792" s="150">
        <f>O792*H792</f>
        <v>2.0880000000000001</v>
      </c>
      <c r="Q792" s="150">
        <v>2.0000000000000001E-4</v>
      </c>
      <c r="R792" s="150">
        <f>Q792*H792</f>
        <v>7.2000000000000007E-3</v>
      </c>
      <c r="S792" s="150">
        <v>0</v>
      </c>
      <c r="T792" s="151">
        <f>S792*H792</f>
        <v>0</v>
      </c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R792" s="152" t="s">
        <v>246</v>
      </c>
      <c r="AT792" s="152" t="s">
        <v>140</v>
      </c>
      <c r="AU792" s="152" t="s">
        <v>83</v>
      </c>
      <c r="AY792" s="18" t="s">
        <v>138</v>
      </c>
      <c r="BE792" s="153">
        <f>IF(N792="základní",J792,0)</f>
        <v>0</v>
      </c>
      <c r="BF792" s="153">
        <f>IF(N792="snížená",J792,0)</f>
        <v>0</v>
      </c>
      <c r="BG792" s="153">
        <f>IF(N792="zákl. přenesená",J792,0)</f>
        <v>0</v>
      </c>
      <c r="BH792" s="153">
        <f>IF(N792="sníž. přenesená",J792,0)</f>
        <v>0</v>
      </c>
      <c r="BI792" s="153">
        <f>IF(N792="nulová",J792,0)</f>
        <v>0</v>
      </c>
      <c r="BJ792" s="18" t="s">
        <v>79</v>
      </c>
      <c r="BK792" s="153">
        <f>ROUND(I792*H792,2)</f>
        <v>0</v>
      </c>
      <c r="BL792" s="18" t="s">
        <v>246</v>
      </c>
      <c r="BM792" s="152" t="s">
        <v>905</v>
      </c>
    </row>
    <row r="793" spans="1:65" s="2" customFormat="1" ht="29.25" x14ac:dyDescent="0.2">
      <c r="A793" s="30"/>
      <c r="B793" s="31"/>
      <c r="C793" s="30"/>
      <c r="D793" s="155" t="s">
        <v>157</v>
      </c>
      <c r="E793" s="30"/>
      <c r="F793" s="175" t="s">
        <v>906</v>
      </c>
      <c r="G793" s="30"/>
      <c r="H793" s="30"/>
      <c r="I793" s="30"/>
      <c r="J793" s="30"/>
      <c r="K793" s="30"/>
      <c r="L793" s="31"/>
      <c r="M793" s="176"/>
      <c r="N793" s="177"/>
      <c r="O793" s="56"/>
      <c r="P793" s="56"/>
      <c r="Q793" s="56"/>
      <c r="R793" s="56"/>
      <c r="S793" s="56"/>
      <c r="T793" s="57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T793" s="18" t="s">
        <v>157</v>
      </c>
      <c r="AU793" s="18" t="s">
        <v>83</v>
      </c>
    </row>
    <row r="794" spans="1:65" s="13" customFormat="1" x14ac:dyDescent="0.2">
      <c r="B794" s="154"/>
      <c r="D794" s="155" t="s">
        <v>147</v>
      </c>
      <c r="E794" s="156" t="s">
        <v>1</v>
      </c>
      <c r="F794" s="157" t="s">
        <v>167</v>
      </c>
      <c r="H794" s="156" t="s">
        <v>1</v>
      </c>
      <c r="L794" s="154"/>
      <c r="M794" s="158"/>
      <c r="N794" s="159"/>
      <c r="O794" s="159"/>
      <c r="P794" s="159"/>
      <c r="Q794" s="159"/>
      <c r="R794" s="159"/>
      <c r="S794" s="159"/>
      <c r="T794" s="160"/>
      <c r="AT794" s="156" t="s">
        <v>147</v>
      </c>
      <c r="AU794" s="156" t="s">
        <v>83</v>
      </c>
      <c r="AV794" s="13" t="s">
        <v>79</v>
      </c>
      <c r="AW794" s="13" t="s">
        <v>30</v>
      </c>
      <c r="AX794" s="13" t="s">
        <v>74</v>
      </c>
      <c r="AY794" s="156" t="s">
        <v>138</v>
      </c>
    </row>
    <row r="795" spans="1:65" s="14" customFormat="1" x14ac:dyDescent="0.2">
      <c r="B795" s="161"/>
      <c r="D795" s="155" t="s">
        <v>147</v>
      </c>
      <c r="E795" s="162" t="s">
        <v>1</v>
      </c>
      <c r="F795" s="163" t="s">
        <v>907</v>
      </c>
      <c r="H795" s="164">
        <v>36</v>
      </c>
      <c r="L795" s="161"/>
      <c r="M795" s="165"/>
      <c r="N795" s="166"/>
      <c r="O795" s="166"/>
      <c r="P795" s="166"/>
      <c r="Q795" s="166"/>
      <c r="R795" s="166"/>
      <c r="S795" s="166"/>
      <c r="T795" s="167"/>
      <c r="AT795" s="162" t="s">
        <v>147</v>
      </c>
      <c r="AU795" s="162" t="s">
        <v>83</v>
      </c>
      <c r="AV795" s="14" t="s">
        <v>83</v>
      </c>
      <c r="AW795" s="14" t="s">
        <v>30</v>
      </c>
      <c r="AX795" s="14" t="s">
        <v>74</v>
      </c>
      <c r="AY795" s="162" t="s">
        <v>138</v>
      </c>
    </row>
    <row r="796" spans="1:65" s="2" customFormat="1" ht="21.75" customHeight="1" x14ac:dyDescent="0.2">
      <c r="A796" s="30"/>
      <c r="B796" s="141"/>
      <c r="C796" s="142">
        <v>168</v>
      </c>
      <c r="D796" s="142" t="s">
        <v>140</v>
      </c>
      <c r="E796" s="143" t="s">
        <v>908</v>
      </c>
      <c r="F796" s="144" t="s">
        <v>909</v>
      </c>
      <c r="G796" s="145" t="s">
        <v>143</v>
      </c>
      <c r="H796" s="146">
        <v>18</v>
      </c>
      <c r="I796" s="147"/>
      <c r="J796" s="147">
        <f>ROUND(I796*H796,2)</f>
        <v>0</v>
      </c>
      <c r="K796" s="144" t="s">
        <v>144</v>
      </c>
      <c r="L796" s="31"/>
      <c r="M796" s="148" t="s">
        <v>1</v>
      </c>
      <c r="N796" s="149" t="s">
        <v>39</v>
      </c>
      <c r="O796" s="150">
        <v>0.192</v>
      </c>
      <c r="P796" s="150">
        <f>O796*H796</f>
        <v>3.456</v>
      </c>
      <c r="Q796" s="150">
        <v>4.4999999999999997E-3</v>
      </c>
      <c r="R796" s="150">
        <f>Q796*H796</f>
        <v>8.0999999999999989E-2</v>
      </c>
      <c r="S796" s="150">
        <v>0</v>
      </c>
      <c r="T796" s="151">
        <f>S796*H796</f>
        <v>0</v>
      </c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R796" s="152" t="s">
        <v>246</v>
      </c>
      <c r="AT796" s="152" t="s">
        <v>140</v>
      </c>
      <c r="AU796" s="152" t="s">
        <v>83</v>
      </c>
      <c r="AY796" s="18" t="s">
        <v>138</v>
      </c>
      <c r="BE796" s="153">
        <f>IF(N796="základní",J796,0)</f>
        <v>0</v>
      </c>
      <c r="BF796" s="153">
        <f>IF(N796="snížená",J796,0)</f>
        <v>0</v>
      </c>
      <c r="BG796" s="153">
        <f>IF(N796="zákl. přenesená",J796,0)</f>
        <v>0</v>
      </c>
      <c r="BH796" s="153">
        <f>IF(N796="sníž. přenesená",J796,0)</f>
        <v>0</v>
      </c>
      <c r="BI796" s="153">
        <f>IF(N796="nulová",J796,0)</f>
        <v>0</v>
      </c>
      <c r="BJ796" s="18" t="s">
        <v>79</v>
      </c>
      <c r="BK796" s="153">
        <f>ROUND(I796*H796,2)</f>
        <v>0</v>
      </c>
      <c r="BL796" s="18" t="s">
        <v>246</v>
      </c>
      <c r="BM796" s="152" t="s">
        <v>910</v>
      </c>
    </row>
    <row r="797" spans="1:65" s="13" customFormat="1" x14ac:dyDescent="0.2">
      <c r="B797" s="154"/>
      <c r="D797" s="155" t="s">
        <v>147</v>
      </c>
      <c r="E797" s="156" t="s">
        <v>1</v>
      </c>
      <c r="F797" s="157" t="s">
        <v>167</v>
      </c>
      <c r="H797" s="156" t="s">
        <v>1</v>
      </c>
      <c r="L797" s="154"/>
      <c r="M797" s="158"/>
      <c r="N797" s="159"/>
      <c r="O797" s="159"/>
      <c r="P797" s="159"/>
      <c r="Q797" s="159"/>
      <c r="R797" s="159"/>
      <c r="S797" s="159"/>
      <c r="T797" s="160"/>
      <c r="AT797" s="156" t="s">
        <v>147</v>
      </c>
      <c r="AU797" s="156" t="s">
        <v>83</v>
      </c>
      <c r="AV797" s="13" t="s">
        <v>79</v>
      </c>
      <c r="AW797" s="13" t="s">
        <v>30</v>
      </c>
      <c r="AX797" s="13" t="s">
        <v>74</v>
      </c>
      <c r="AY797" s="156" t="s">
        <v>138</v>
      </c>
    </row>
    <row r="798" spans="1:65" s="14" customFormat="1" x14ac:dyDescent="0.2">
      <c r="B798" s="161"/>
      <c r="D798" s="155" t="s">
        <v>147</v>
      </c>
      <c r="E798" s="162" t="s">
        <v>1</v>
      </c>
      <c r="F798" s="163" t="s">
        <v>359</v>
      </c>
      <c r="H798" s="164">
        <v>18</v>
      </c>
      <c r="L798" s="161"/>
      <c r="M798" s="165"/>
      <c r="N798" s="166"/>
      <c r="O798" s="166"/>
      <c r="P798" s="166"/>
      <c r="Q798" s="166"/>
      <c r="R798" s="166"/>
      <c r="S798" s="166"/>
      <c r="T798" s="167"/>
      <c r="AT798" s="162" t="s">
        <v>147</v>
      </c>
      <c r="AU798" s="162" t="s">
        <v>83</v>
      </c>
      <c r="AV798" s="14" t="s">
        <v>83</v>
      </c>
      <c r="AW798" s="14" t="s">
        <v>30</v>
      </c>
      <c r="AX798" s="14" t="s">
        <v>74</v>
      </c>
      <c r="AY798" s="162" t="s">
        <v>138</v>
      </c>
    </row>
    <row r="799" spans="1:65" s="2" customFormat="1" ht="16.5" customHeight="1" x14ac:dyDescent="0.2">
      <c r="A799" s="30"/>
      <c r="B799" s="141"/>
      <c r="C799" s="142">
        <v>169</v>
      </c>
      <c r="D799" s="142" t="s">
        <v>140</v>
      </c>
      <c r="E799" s="143" t="s">
        <v>911</v>
      </c>
      <c r="F799" s="144" t="s">
        <v>912</v>
      </c>
      <c r="G799" s="145" t="s">
        <v>143</v>
      </c>
      <c r="H799" s="146">
        <v>44.256999999999998</v>
      </c>
      <c r="I799" s="147"/>
      <c r="J799" s="147">
        <f>ROUND(I799*H799,2)</f>
        <v>0</v>
      </c>
      <c r="K799" s="144" t="s">
        <v>144</v>
      </c>
      <c r="L799" s="31"/>
      <c r="M799" s="148" t="s">
        <v>1</v>
      </c>
      <c r="N799" s="149" t="s">
        <v>39</v>
      </c>
      <c r="O799" s="150">
        <v>0.16</v>
      </c>
      <c r="P799" s="150">
        <f>O799*H799</f>
        <v>7.0811199999999994</v>
      </c>
      <c r="Q799" s="150">
        <v>6.9999999999999999E-4</v>
      </c>
      <c r="R799" s="150">
        <f>Q799*H799</f>
        <v>3.0979899999999998E-2</v>
      </c>
      <c r="S799" s="150">
        <v>0</v>
      </c>
      <c r="T799" s="151">
        <f>S799*H799</f>
        <v>0</v>
      </c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R799" s="152" t="s">
        <v>246</v>
      </c>
      <c r="AT799" s="152" t="s">
        <v>140</v>
      </c>
      <c r="AU799" s="152" t="s">
        <v>83</v>
      </c>
      <c r="AY799" s="18" t="s">
        <v>138</v>
      </c>
      <c r="BE799" s="153">
        <f>IF(N799="základní",J799,0)</f>
        <v>0</v>
      </c>
      <c r="BF799" s="153">
        <f>IF(N799="snížená",J799,0)</f>
        <v>0</v>
      </c>
      <c r="BG799" s="153">
        <f>IF(N799="zákl. přenesená",J799,0)</f>
        <v>0</v>
      </c>
      <c r="BH799" s="153">
        <f>IF(N799="sníž. přenesená",J799,0)</f>
        <v>0</v>
      </c>
      <c r="BI799" s="153">
        <f>IF(N799="nulová",J799,0)</f>
        <v>0</v>
      </c>
      <c r="BJ799" s="18" t="s">
        <v>79</v>
      </c>
      <c r="BK799" s="153">
        <f>ROUND(I799*H799,2)</f>
        <v>0</v>
      </c>
      <c r="BL799" s="18" t="s">
        <v>246</v>
      </c>
      <c r="BM799" s="152" t="s">
        <v>913</v>
      </c>
    </row>
    <row r="800" spans="1:65" s="2" customFormat="1" ht="33" customHeight="1" x14ac:dyDescent="0.2">
      <c r="A800" s="30"/>
      <c r="B800" s="141"/>
      <c r="C800" s="202">
        <v>170</v>
      </c>
      <c r="D800" s="185" t="s">
        <v>217</v>
      </c>
      <c r="E800" s="186" t="s">
        <v>914</v>
      </c>
      <c r="F800" s="187" t="s">
        <v>915</v>
      </c>
      <c r="G800" s="188" t="s">
        <v>143</v>
      </c>
      <c r="H800" s="189">
        <v>48.98</v>
      </c>
      <c r="I800" s="190"/>
      <c r="J800" s="190">
        <f>ROUND(I800*H800,2)</f>
        <v>0</v>
      </c>
      <c r="K800" s="187" t="s">
        <v>144</v>
      </c>
      <c r="L800" s="191"/>
      <c r="M800" s="192" t="s">
        <v>1</v>
      </c>
      <c r="N800" s="193" t="s">
        <v>39</v>
      </c>
      <c r="O800" s="150">
        <v>0</v>
      </c>
      <c r="P800" s="150">
        <f>O800*H800</f>
        <v>0</v>
      </c>
      <c r="Q800" s="150">
        <v>2.7499999999999998E-3</v>
      </c>
      <c r="R800" s="150">
        <f>Q800*H800</f>
        <v>0.13469499999999998</v>
      </c>
      <c r="S800" s="150">
        <v>0</v>
      </c>
      <c r="T800" s="151">
        <f>S800*H800</f>
        <v>0</v>
      </c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R800" s="152" t="s">
        <v>319</v>
      </c>
      <c r="AT800" s="152" t="s">
        <v>217</v>
      </c>
      <c r="AU800" s="152" t="s">
        <v>83</v>
      </c>
      <c r="AY800" s="18" t="s">
        <v>138</v>
      </c>
      <c r="BE800" s="153">
        <f>IF(N800="základní",J800,0)</f>
        <v>0</v>
      </c>
      <c r="BF800" s="153">
        <f>IF(N800="snížená",J800,0)</f>
        <v>0</v>
      </c>
      <c r="BG800" s="153">
        <f>IF(N800="zákl. přenesená",J800,0)</f>
        <v>0</v>
      </c>
      <c r="BH800" s="153">
        <f>IF(N800="sníž. přenesená",J800,0)</f>
        <v>0</v>
      </c>
      <c r="BI800" s="153">
        <f>IF(N800="nulová",J800,0)</f>
        <v>0</v>
      </c>
      <c r="BJ800" s="18" t="s">
        <v>79</v>
      </c>
      <c r="BK800" s="153">
        <f>ROUND(I800*H800,2)</f>
        <v>0</v>
      </c>
      <c r="BL800" s="18" t="s">
        <v>246</v>
      </c>
      <c r="BM800" s="152" t="s">
        <v>916</v>
      </c>
    </row>
    <row r="801" spans="1:65" s="14" customFormat="1" x14ac:dyDescent="0.2">
      <c r="B801" s="161"/>
      <c r="D801" s="155" t="s">
        <v>147</v>
      </c>
      <c r="F801" s="163" t="s">
        <v>917</v>
      </c>
      <c r="H801" s="164">
        <v>48.98</v>
      </c>
      <c r="L801" s="161"/>
      <c r="M801" s="165"/>
      <c r="N801" s="166"/>
      <c r="O801" s="166"/>
      <c r="P801" s="166"/>
      <c r="Q801" s="166"/>
      <c r="R801" s="166"/>
      <c r="S801" s="166"/>
      <c r="T801" s="167"/>
      <c r="AT801" s="162" t="s">
        <v>147</v>
      </c>
      <c r="AU801" s="162" t="s">
        <v>83</v>
      </c>
      <c r="AV801" s="14" t="s">
        <v>83</v>
      </c>
      <c r="AW801" s="14" t="s">
        <v>3</v>
      </c>
      <c r="AX801" s="14" t="s">
        <v>79</v>
      </c>
      <c r="AY801" s="162" t="s">
        <v>138</v>
      </c>
    </row>
    <row r="802" spans="1:65" s="2" customFormat="1" ht="21.75" customHeight="1" x14ac:dyDescent="0.2">
      <c r="A802" s="30"/>
      <c r="B802" s="141"/>
      <c r="C802" s="142">
        <v>171</v>
      </c>
      <c r="D802" s="142" t="s">
        <v>140</v>
      </c>
      <c r="E802" s="143" t="s">
        <v>918</v>
      </c>
      <c r="F802" s="144" t="s">
        <v>919</v>
      </c>
      <c r="G802" s="145" t="s">
        <v>233</v>
      </c>
      <c r="H802" s="146">
        <v>15.25</v>
      </c>
      <c r="I802" s="147"/>
      <c r="J802" s="147">
        <f>ROUND(I802*H802,2)</f>
        <v>0</v>
      </c>
      <c r="K802" s="144" t="s">
        <v>144</v>
      </c>
      <c r="L802" s="31"/>
      <c r="M802" s="148" t="s">
        <v>1</v>
      </c>
      <c r="N802" s="149" t="s">
        <v>39</v>
      </c>
      <c r="O802" s="150">
        <v>0.10199999999999999</v>
      </c>
      <c r="P802" s="150">
        <f>O802*H802</f>
        <v>1.5554999999999999</v>
      </c>
      <c r="Q802" s="150">
        <v>2.0000000000000002E-5</v>
      </c>
      <c r="R802" s="150">
        <f>Q802*H802</f>
        <v>3.0500000000000004E-4</v>
      </c>
      <c r="S802" s="150">
        <v>0</v>
      </c>
      <c r="T802" s="151">
        <f>S802*H802</f>
        <v>0</v>
      </c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R802" s="152" t="s">
        <v>246</v>
      </c>
      <c r="AT802" s="152" t="s">
        <v>140</v>
      </c>
      <c r="AU802" s="152" t="s">
        <v>83</v>
      </c>
      <c r="AY802" s="18" t="s">
        <v>138</v>
      </c>
      <c r="BE802" s="153">
        <f>IF(N802="základní",J802,0)</f>
        <v>0</v>
      </c>
      <c r="BF802" s="153">
        <f>IF(N802="snížená",J802,0)</f>
        <v>0</v>
      </c>
      <c r="BG802" s="153">
        <f>IF(N802="zákl. přenesená",J802,0)</f>
        <v>0</v>
      </c>
      <c r="BH802" s="153">
        <f>IF(N802="sníž. přenesená",J802,0)</f>
        <v>0</v>
      </c>
      <c r="BI802" s="153">
        <f>IF(N802="nulová",J802,0)</f>
        <v>0</v>
      </c>
      <c r="BJ802" s="18" t="s">
        <v>79</v>
      </c>
      <c r="BK802" s="153">
        <f>ROUND(I802*H802,2)</f>
        <v>0</v>
      </c>
      <c r="BL802" s="18" t="s">
        <v>246</v>
      </c>
      <c r="BM802" s="152" t="s">
        <v>920</v>
      </c>
    </row>
    <row r="803" spans="1:65" s="14" customFormat="1" x14ac:dyDescent="0.2">
      <c r="B803" s="161"/>
      <c r="D803" s="155" t="s">
        <v>147</v>
      </c>
      <c r="E803" s="162" t="s">
        <v>1</v>
      </c>
      <c r="F803" s="163" t="s">
        <v>921</v>
      </c>
      <c r="H803" s="164">
        <v>9.25</v>
      </c>
      <c r="L803" s="161"/>
      <c r="M803" s="165"/>
      <c r="N803" s="166"/>
      <c r="O803" s="166"/>
      <c r="P803" s="166"/>
      <c r="Q803" s="166"/>
      <c r="R803" s="166"/>
      <c r="S803" s="166"/>
      <c r="T803" s="167"/>
      <c r="AT803" s="162" t="s">
        <v>147</v>
      </c>
      <c r="AU803" s="162" t="s">
        <v>83</v>
      </c>
      <c r="AV803" s="14" t="s">
        <v>83</v>
      </c>
      <c r="AW803" s="14" t="s">
        <v>30</v>
      </c>
      <c r="AX803" s="14" t="s">
        <v>74</v>
      </c>
      <c r="AY803" s="162" t="s">
        <v>138</v>
      </c>
    </row>
    <row r="804" spans="1:65" s="14" customFormat="1" x14ac:dyDescent="0.2">
      <c r="B804" s="161"/>
      <c r="D804" s="155" t="s">
        <v>147</v>
      </c>
      <c r="E804" s="162" t="s">
        <v>1</v>
      </c>
      <c r="F804" s="163" t="s">
        <v>922</v>
      </c>
      <c r="H804" s="164">
        <v>6</v>
      </c>
      <c r="L804" s="161"/>
      <c r="M804" s="165"/>
      <c r="N804" s="166"/>
      <c r="O804" s="166"/>
      <c r="P804" s="166"/>
      <c r="Q804" s="166"/>
      <c r="R804" s="166"/>
      <c r="S804" s="166"/>
      <c r="T804" s="167"/>
      <c r="AT804" s="162" t="s">
        <v>147</v>
      </c>
      <c r="AU804" s="162" t="s">
        <v>83</v>
      </c>
      <c r="AV804" s="14" t="s">
        <v>83</v>
      </c>
      <c r="AW804" s="14" t="s">
        <v>30</v>
      </c>
      <c r="AX804" s="14" t="s">
        <v>74</v>
      </c>
      <c r="AY804" s="162" t="s">
        <v>138</v>
      </c>
    </row>
    <row r="805" spans="1:65" s="15" customFormat="1" x14ac:dyDescent="0.2">
      <c r="B805" s="168"/>
      <c r="D805" s="155" t="s">
        <v>147</v>
      </c>
      <c r="E805" s="169" t="s">
        <v>1</v>
      </c>
      <c r="F805" s="170" t="s">
        <v>153</v>
      </c>
      <c r="H805" s="171">
        <v>15.25</v>
      </c>
      <c r="L805" s="168"/>
      <c r="M805" s="172"/>
      <c r="N805" s="173"/>
      <c r="O805" s="173"/>
      <c r="P805" s="173"/>
      <c r="Q805" s="173"/>
      <c r="R805" s="173"/>
      <c r="S805" s="173"/>
      <c r="T805" s="174"/>
      <c r="AT805" s="169" t="s">
        <v>147</v>
      </c>
      <c r="AU805" s="169" t="s">
        <v>83</v>
      </c>
      <c r="AV805" s="15" t="s">
        <v>145</v>
      </c>
      <c r="AW805" s="15" t="s">
        <v>30</v>
      </c>
      <c r="AX805" s="15" t="s">
        <v>79</v>
      </c>
      <c r="AY805" s="169" t="s">
        <v>138</v>
      </c>
    </row>
    <row r="806" spans="1:65" s="2" customFormat="1" ht="16.5" customHeight="1" x14ac:dyDescent="0.2">
      <c r="A806" s="30"/>
      <c r="B806" s="141"/>
      <c r="C806" s="142">
        <v>172</v>
      </c>
      <c r="D806" s="142" t="s">
        <v>140</v>
      </c>
      <c r="E806" s="143" t="s">
        <v>923</v>
      </c>
      <c r="F806" s="144" t="s">
        <v>924</v>
      </c>
      <c r="G806" s="145" t="s">
        <v>233</v>
      </c>
      <c r="H806" s="146">
        <v>38.4</v>
      </c>
      <c r="I806" s="147"/>
      <c r="J806" s="147">
        <f>ROUND(I806*H806,2)</f>
        <v>0</v>
      </c>
      <c r="K806" s="144" t="s">
        <v>144</v>
      </c>
      <c r="L806" s="31"/>
      <c r="M806" s="148" t="s">
        <v>1</v>
      </c>
      <c r="N806" s="149" t="s">
        <v>39</v>
      </c>
      <c r="O806" s="150">
        <v>0.30599999999999999</v>
      </c>
      <c r="P806" s="150">
        <f>O806*H806</f>
        <v>11.750399999999999</v>
      </c>
      <c r="Q806" s="150">
        <v>3.0000000000000001E-5</v>
      </c>
      <c r="R806" s="150">
        <f>Q806*H806</f>
        <v>1.152E-3</v>
      </c>
      <c r="S806" s="150">
        <v>0</v>
      </c>
      <c r="T806" s="151">
        <f>S806*H806</f>
        <v>0</v>
      </c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R806" s="152" t="s">
        <v>246</v>
      </c>
      <c r="AT806" s="152" t="s">
        <v>140</v>
      </c>
      <c r="AU806" s="152" t="s">
        <v>83</v>
      </c>
      <c r="AY806" s="18" t="s">
        <v>138</v>
      </c>
      <c r="BE806" s="153">
        <f>IF(N806="základní",J806,0)</f>
        <v>0</v>
      </c>
      <c r="BF806" s="153">
        <f>IF(N806="snížená",J806,0)</f>
        <v>0</v>
      </c>
      <c r="BG806" s="153">
        <f>IF(N806="zákl. přenesená",J806,0)</f>
        <v>0</v>
      </c>
      <c r="BH806" s="153">
        <f>IF(N806="sníž. přenesená",J806,0)</f>
        <v>0</v>
      </c>
      <c r="BI806" s="153">
        <f>IF(N806="nulová",J806,0)</f>
        <v>0</v>
      </c>
      <c r="BJ806" s="18" t="s">
        <v>79</v>
      </c>
      <c r="BK806" s="153">
        <f>ROUND(I806*H806,2)</f>
        <v>0</v>
      </c>
      <c r="BL806" s="18" t="s">
        <v>246</v>
      </c>
      <c r="BM806" s="152" t="s">
        <v>925</v>
      </c>
    </row>
    <row r="807" spans="1:65" s="13" customFormat="1" x14ac:dyDescent="0.2">
      <c r="B807" s="154"/>
      <c r="D807" s="155" t="s">
        <v>147</v>
      </c>
      <c r="E807" s="156" t="s">
        <v>1</v>
      </c>
      <c r="F807" s="157" t="s">
        <v>166</v>
      </c>
      <c r="H807" s="156" t="s">
        <v>1</v>
      </c>
      <c r="L807" s="154"/>
      <c r="M807" s="158"/>
      <c r="N807" s="159"/>
      <c r="O807" s="159"/>
      <c r="P807" s="159"/>
      <c r="Q807" s="159"/>
      <c r="R807" s="159"/>
      <c r="S807" s="159"/>
      <c r="T807" s="160"/>
      <c r="AT807" s="156" t="s">
        <v>147</v>
      </c>
      <c r="AU807" s="156" t="s">
        <v>83</v>
      </c>
      <c r="AV807" s="13" t="s">
        <v>79</v>
      </c>
      <c r="AW807" s="13" t="s">
        <v>30</v>
      </c>
      <c r="AX807" s="13" t="s">
        <v>74</v>
      </c>
      <c r="AY807" s="156" t="s">
        <v>138</v>
      </c>
    </row>
    <row r="808" spans="1:65" s="14" customFormat="1" x14ac:dyDescent="0.2">
      <c r="B808" s="161"/>
      <c r="D808" s="155" t="s">
        <v>147</v>
      </c>
      <c r="E808" s="162" t="s">
        <v>1</v>
      </c>
      <c r="F808" s="163" t="s">
        <v>926</v>
      </c>
      <c r="H808" s="164">
        <v>20.399999999999999</v>
      </c>
      <c r="L808" s="161"/>
      <c r="M808" s="165"/>
      <c r="N808" s="166"/>
      <c r="O808" s="166"/>
      <c r="P808" s="166"/>
      <c r="Q808" s="166"/>
      <c r="R808" s="166"/>
      <c r="S808" s="166"/>
      <c r="T808" s="167"/>
      <c r="AT808" s="162" t="s">
        <v>147</v>
      </c>
      <c r="AU808" s="162" t="s">
        <v>83</v>
      </c>
      <c r="AV808" s="14" t="s">
        <v>83</v>
      </c>
      <c r="AW808" s="14" t="s">
        <v>30</v>
      </c>
      <c r="AX808" s="14" t="s">
        <v>74</v>
      </c>
      <c r="AY808" s="162" t="s">
        <v>138</v>
      </c>
    </row>
    <row r="809" spans="1:65" s="13" customFormat="1" x14ac:dyDescent="0.2">
      <c r="B809" s="154"/>
      <c r="D809" s="155" t="s">
        <v>147</v>
      </c>
      <c r="E809" s="156" t="s">
        <v>1</v>
      </c>
      <c r="F809" s="157" t="s">
        <v>167</v>
      </c>
      <c r="H809" s="156" t="s">
        <v>1</v>
      </c>
      <c r="L809" s="154"/>
      <c r="M809" s="158"/>
      <c r="N809" s="159"/>
      <c r="O809" s="159"/>
      <c r="P809" s="159"/>
      <c r="Q809" s="159"/>
      <c r="R809" s="159"/>
      <c r="S809" s="159"/>
      <c r="T809" s="160"/>
      <c r="AT809" s="156" t="s">
        <v>147</v>
      </c>
      <c r="AU809" s="156" t="s">
        <v>83</v>
      </c>
      <c r="AV809" s="13" t="s">
        <v>79</v>
      </c>
      <c r="AW809" s="13" t="s">
        <v>30</v>
      </c>
      <c r="AX809" s="13" t="s">
        <v>74</v>
      </c>
      <c r="AY809" s="156" t="s">
        <v>138</v>
      </c>
    </row>
    <row r="810" spans="1:65" s="14" customFormat="1" x14ac:dyDescent="0.2">
      <c r="B810" s="161"/>
      <c r="D810" s="155" t="s">
        <v>147</v>
      </c>
      <c r="E810" s="162" t="s">
        <v>1</v>
      </c>
      <c r="F810" s="163" t="s">
        <v>927</v>
      </c>
      <c r="H810" s="164">
        <v>18</v>
      </c>
      <c r="L810" s="161"/>
      <c r="M810" s="165"/>
      <c r="N810" s="166"/>
      <c r="O810" s="166"/>
      <c r="P810" s="166"/>
      <c r="Q810" s="166"/>
      <c r="R810" s="166"/>
      <c r="S810" s="166"/>
      <c r="T810" s="167"/>
      <c r="AT810" s="162" t="s">
        <v>147</v>
      </c>
      <c r="AU810" s="162" t="s">
        <v>83</v>
      </c>
      <c r="AV810" s="14" t="s">
        <v>83</v>
      </c>
      <c r="AW810" s="14" t="s">
        <v>30</v>
      </c>
      <c r="AX810" s="14" t="s">
        <v>74</v>
      </c>
      <c r="AY810" s="162" t="s">
        <v>138</v>
      </c>
    </row>
    <row r="811" spans="1:65" s="15" customFormat="1" x14ac:dyDescent="0.2">
      <c r="B811" s="168"/>
      <c r="D811" s="155" t="s">
        <v>147</v>
      </c>
      <c r="E811" s="169" t="s">
        <v>1</v>
      </c>
      <c r="F811" s="170" t="s">
        <v>153</v>
      </c>
      <c r="H811" s="171">
        <v>38.4</v>
      </c>
      <c r="L811" s="168"/>
      <c r="M811" s="172"/>
      <c r="N811" s="173"/>
      <c r="O811" s="173"/>
      <c r="P811" s="173"/>
      <c r="Q811" s="173"/>
      <c r="R811" s="173"/>
      <c r="S811" s="173"/>
      <c r="T811" s="174"/>
      <c r="AT811" s="169" t="s">
        <v>147</v>
      </c>
      <c r="AU811" s="169" t="s">
        <v>83</v>
      </c>
      <c r="AV811" s="15" t="s">
        <v>145</v>
      </c>
      <c r="AW811" s="15" t="s">
        <v>30</v>
      </c>
      <c r="AX811" s="15" t="s">
        <v>79</v>
      </c>
      <c r="AY811" s="169" t="s">
        <v>138</v>
      </c>
    </row>
    <row r="812" spans="1:65" s="2" customFormat="1" ht="33" customHeight="1" x14ac:dyDescent="0.2">
      <c r="A812" s="30"/>
      <c r="B812" s="141"/>
      <c r="C812" s="202">
        <v>173</v>
      </c>
      <c r="D812" s="185" t="s">
        <v>217</v>
      </c>
      <c r="E812" s="186" t="s">
        <v>914</v>
      </c>
      <c r="F812" s="187" t="s">
        <v>915</v>
      </c>
      <c r="G812" s="188" t="s">
        <v>143</v>
      </c>
      <c r="H812" s="189">
        <v>4.2240000000000002</v>
      </c>
      <c r="I812" s="190"/>
      <c r="J812" s="190">
        <f>ROUND(I812*H812,2)</f>
        <v>0</v>
      </c>
      <c r="K812" s="187" t="s">
        <v>144</v>
      </c>
      <c r="L812" s="191"/>
      <c r="M812" s="192" t="s">
        <v>1</v>
      </c>
      <c r="N812" s="193" t="s">
        <v>39</v>
      </c>
      <c r="O812" s="150">
        <v>0</v>
      </c>
      <c r="P812" s="150">
        <f>O812*H812</f>
        <v>0</v>
      </c>
      <c r="Q812" s="150">
        <v>2.7499999999999998E-3</v>
      </c>
      <c r="R812" s="150">
        <f>Q812*H812</f>
        <v>1.1616E-2</v>
      </c>
      <c r="S812" s="150">
        <v>0</v>
      </c>
      <c r="T812" s="151">
        <f>S812*H812</f>
        <v>0</v>
      </c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R812" s="152" t="s">
        <v>319</v>
      </c>
      <c r="AT812" s="152" t="s">
        <v>217</v>
      </c>
      <c r="AU812" s="152" t="s">
        <v>83</v>
      </c>
      <c r="AY812" s="18" t="s">
        <v>138</v>
      </c>
      <c r="BE812" s="153">
        <f>IF(N812="základní",J812,0)</f>
        <v>0</v>
      </c>
      <c r="BF812" s="153">
        <f>IF(N812="snížená",J812,0)</f>
        <v>0</v>
      </c>
      <c r="BG812" s="153">
        <f>IF(N812="zákl. přenesená",J812,0)</f>
        <v>0</v>
      </c>
      <c r="BH812" s="153">
        <f>IF(N812="sníž. přenesená",J812,0)</f>
        <v>0</v>
      </c>
      <c r="BI812" s="153">
        <f>IF(N812="nulová",J812,0)</f>
        <v>0</v>
      </c>
      <c r="BJ812" s="18" t="s">
        <v>79</v>
      </c>
      <c r="BK812" s="153">
        <f>ROUND(I812*H812,2)</f>
        <v>0</v>
      </c>
      <c r="BL812" s="18" t="s">
        <v>246</v>
      </c>
      <c r="BM812" s="152" t="s">
        <v>928</v>
      </c>
    </row>
    <row r="813" spans="1:65" s="14" customFormat="1" x14ac:dyDescent="0.2">
      <c r="B813" s="161"/>
      <c r="D813" s="155" t="s">
        <v>147</v>
      </c>
      <c r="E813" s="162" t="s">
        <v>1</v>
      </c>
      <c r="F813" s="163" t="s">
        <v>929</v>
      </c>
      <c r="H813" s="164">
        <v>3.84</v>
      </c>
      <c r="L813" s="161"/>
      <c r="M813" s="165"/>
      <c r="N813" s="166"/>
      <c r="O813" s="166"/>
      <c r="P813" s="166"/>
      <c r="Q813" s="166"/>
      <c r="R813" s="166"/>
      <c r="S813" s="166"/>
      <c r="T813" s="167"/>
      <c r="AT813" s="162" t="s">
        <v>147</v>
      </c>
      <c r="AU813" s="162" t="s">
        <v>83</v>
      </c>
      <c r="AV813" s="14" t="s">
        <v>83</v>
      </c>
      <c r="AW813" s="14" t="s">
        <v>30</v>
      </c>
      <c r="AX813" s="14" t="s">
        <v>74</v>
      </c>
      <c r="AY813" s="162" t="s">
        <v>138</v>
      </c>
    </row>
    <row r="814" spans="1:65" s="15" customFormat="1" x14ac:dyDescent="0.2">
      <c r="B814" s="168"/>
      <c r="D814" s="155" t="s">
        <v>147</v>
      </c>
      <c r="E814" s="169" t="s">
        <v>1</v>
      </c>
      <c r="F814" s="170" t="s">
        <v>153</v>
      </c>
      <c r="H814" s="171">
        <v>3.84</v>
      </c>
      <c r="L814" s="168"/>
      <c r="M814" s="172"/>
      <c r="N814" s="173"/>
      <c r="O814" s="173"/>
      <c r="P814" s="173"/>
      <c r="Q814" s="173"/>
      <c r="R814" s="173"/>
      <c r="S814" s="173"/>
      <c r="T814" s="174"/>
      <c r="AT814" s="169" t="s">
        <v>147</v>
      </c>
      <c r="AU814" s="169" t="s">
        <v>83</v>
      </c>
      <c r="AV814" s="15" t="s">
        <v>145</v>
      </c>
      <c r="AW814" s="15" t="s">
        <v>30</v>
      </c>
      <c r="AX814" s="15" t="s">
        <v>79</v>
      </c>
      <c r="AY814" s="169" t="s">
        <v>138</v>
      </c>
    </row>
    <row r="815" spans="1:65" s="14" customFormat="1" x14ac:dyDescent="0.2">
      <c r="B815" s="161"/>
      <c r="D815" s="155" t="s">
        <v>147</v>
      </c>
      <c r="F815" s="163" t="s">
        <v>930</v>
      </c>
      <c r="H815" s="164">
        <v>4.2240000000000002</v>
      </c>
      <c r="L815" s="161"/>
      <c r="M815" s="165"/>
      <c r="N815" s="166"/>
      <c r="O815" s="166"/>
      <c r="P815" s="166"/>
      <c r="Q815" s="166"/>
      <c r="R815" s="166"/>
      <c r="S815" s="166"/>
      <c r="T815" s="167"/>
      <c r="AT815" s="162" t="s">
        <v>147</v>
      </c>
      <c r="AU815" s="162" t="s">
        <v>83</v>
      </c>
      <c r="AV815" s="14" t="s">
        <v>83</v>
      </c>
      <c r="AW815" s="14" t="s">
        <v>3</v>
      </c>
      <c r="AX815" s="14" t="s">
        <v>79</v>
      </c>
      <c r="AY815" s="162" t="s">
        <v>138</v>
      </c>
    </row>
    <row r="816" spans="1:65" s="2" customFormat="1" ht="21.75" customHeight="1" x14ac:dyDescent="0.2">
      <c r="A816" s="30"/>
      <c r="B816" s="141"/>
      <c r="C816" s="142">
        <v>174</v>
      </c>
      <c r="D816" s="142" t="s">
        <v>140</v>
      </c>
      <c r="E816" s="143" t="s">
        <v>931</v>
      </c>
      <c r="F816" s="144" t="s">
        <v>932</v>
      </c>
      <c r="G816" s="145" t="s">
        <v>143</v>
      </c>
      <c r="H816" s="146">
        <v>48.097000000000001</v>
      </c>
      <c r="I816" s="147"/>
      <c r="J816" s="147">
        <f>ROUND(I816*H816,2)</f>
        <v>0</v>
      </c>
      <c r="K816" s="144" t="s">
        <v>144</v>
      </c>
      <c r="L816" s="31"/>
      <c r="M816" s="148" t="s">
        <v>1</v>
      </c>
      <c r="N816" s="149" t="s">
        <v>39</v>
      </c>
      <c r="O816" s="150">
        <v>0.26</v>
      </c>
      <c r="P816" s="150">
        <f>O816*H816</f>
        <v>12.505220000000001</v>
      </c>
      <c r="Q816" s="150">
        <v>1E-4</v>
      </c>
      <c r="R816" s="150">
        <f>Q816*H816</f>
        <v>4.8097000000000001E-3</v>
      </c>
      <c r="S816" s="150">
        <v>0</v>
      </c>
      <c r="T816" s="151">
        <f>S816*H816</f>
        <v>0</v>
      </c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R816" s="152" t="s">
        <v>246</v>
      </c>
      <c r="AT816" s="152" t="s">
        <v>140</v>
      </c>
      <c r="AU816" s="152" t="s">
        <v>83</v>
      </c>
      <c r="AY816" s="18" t="s">
        <v>138</v>
      </c>
      <c r="BE816" s="153">
        <f>IF(N816="základní",J816,0)</f>
        <v>0</v>
      </c>
      <c r="BF816" s="153">
        <f>IF(N816="snížená",J816,0)</f>
        <v>0</v>
      </c>
      <c r="BG816" s="153">
        <f>IF(N816="zákl. přenesená",J816,0)</f>
        <v>0</v>
      </c>
      <c r="BH816" s="153">
        <f>IF(N816="sníž. přenesená",J816,0)</f>
        <v>0</v>
      </c>
      <c r="BI816" s="153">
        <f>IF(N816="nulová",J816,0)</f>
        <v>0</v>
      </c>
      <c r="BJ816" s="18" t="s">
        <v>79</v>
      </c>
      <c r="BK816" s="153">
        <f>ROUND(I816*H816,2)</f>
        <v>0</v>
      </c>
      <c r="BL816" s="18" t="s">
        <v>246</v>
      </c>
      <c r="BM816" s="152" t="s">
        <v>933</v>
      </c>
    </row>
    <row r="817" spans="1:65" s="13" customFormat="1" x14ac:dyDescent="0.2">
      <c r="B817" s="154"/>
      <c r="D817" s="155" t="s">
        <v>147</v>
      </c>
      <c r="E817" s="156" t="s">
        <v>1</v>
      </c>
      <c r="F817" s="157" t="s">
        <v>166</v>
      </c>
      <c r="H817" s="156" t="s">
        <v>1</v>
      </c>
      <c r="L817" s="154"/>
      <c r="M817" s="158"/>
      <c r="N817" s="159"/>
      <c r="O817" s="159"/>
      <c r="P817" s="159"/>
      <c r="Q817" s="159"/>
      <c r="R817" s="159"/>
      <c r="S817" s="159"/>
      <c r="T817" s="160"/>
      <c r="AT817" s="156" t="s">
        <v>147</v>
      </c>
      <c r="AU817" s="156" t="s">
        <v>83</v>
      </c>
      <c r="AV817" s="13" t="s">
        <v>79</v>
      </c>
      <c r="AW817" s="13" t="s">
        <v>30</v>
      </c>
      <c r="AX817" s="13" t="s">
        <v>74</v>
      </c>
      <c r="AY817" s="156" t="s">
        <v>138</v>
      </c>
    </row>
    <row r="818" spans="1:65" s="14" customFormat="1" x14ac:dyDescent="0.2">
      <c r="B818" s="161"/>
      <c r="D818" s="155" t="s">
        <v>147</v>
      </c>
      <c r="E818" s="162" t="s">
        <v>1</v>
      </c>
      <c r="F818" s="163" t="s">
        <v>934</v>
      </c>
      <c r="H818" s="164">
        <v>26.257000000000001</v>
      </c>
      <c r="L818" s="161"/>
      <c r="M818" s="165"/>
      <c r="N818" s="166"/>
      <c r="O818" s="166"/>
      <c r="P818" s="166"/>
      <c r="Q818" s="166"/>
      <c r="R818" s="166"/>
      <c r="S818" s="166"/>
      <c r="T818" s="167"/>
      <c r="AT818" s="162" t="s">
        <v>147</v>
      </c>
      <c r="AU818" s="162" t="s">
        <v>83</v>
      </c>
      <c r="AV818" s="14" t="s">
        <v>83</v>
      </c>
      <c r="AW818" s="14" t="s">
        <v>30</v>
      </c>
      <c r="AX818" s="14" t="s">
        <v>74</v>
      </c>
      <c r="AY818" s="162" t="s">
        <v>138</v>
      </c>
    </row>
    <row r="819" spans="1:65" s="13" customFormat="1" x14ac:dyDescent="0.2">
      <c r="B819" s="154"/>
      <c r="D819" s="155" t="s">
        <v>147</v>
      </c>
      <c r="E819" s="156" t="s">
        <v>1</v>
      </c>
      <c r="F819" s="157" t="s">
        <v>167</v>
      </c>
      <c r="H819" s="156" t="s">
        <v>1</v>
      </c>
      <c r="L819" s="154"/>
      <c r="M819" s="158"/>
      <c r="N819" s="159"/>
      <c r="O819" s="159"/>
      <c r="P819" s="159"/>
      <c r="Q819" s="159"/>
      <c r="R819" s="159"/>
      <c r="S819" s="159"/>
      <c r="T819" s="160"/>
      <c r="AT819" s="156" t="s">
        <v>147</v>
      </c>
      <c r="AU819" s="156" t="s">
        <v>83</v>
      </c>
      <c r="AV819" s="13" t="s">
        <v>79</v>
      </c>
      <c r="AW819" s="13" t="s">
        <v>30</v>
      </c>
      <c r="AX819" s="13" t="s">
        <v>74</v>
      </c>
      <c r="AY819" s="156" t="s">
        <v>138</v>
      </c>
    </row>
    <row r="820" spans="1:65" s="14" customFormat="1" x14ac:dyDescent="0.2">
      <c r="B820" s="161"/>
      <c r="D820" s="155" t="s">
        <v>147</v>
      </c>
      <c r="E820" s="162" t="s">
        <v>1</v>
      </c>
      <c r="F820" s="163" t="s">
        <v>359</v>
      </c>
      <c r="H820" s="164">
        <v>18</v>
      </c>
      <c r="L820" s="161"/>
      <c r="M820" s="165"/>
      <c r="N820" s="166"/>
      <c r="O820" s="166"/>
      <c r="P820" s="166"/>
      <c r="Q820" s="166"/>
      <c r="R820" s="166"/>
      <c r="S820" s="166"/>
      <c r="T820" s="167"/>
      <c r="AT820" s="162" t="s">
        <v>147</v>
      </c>
      <c r="AU820" s="162" t="s">
        <v>83</v>
      </c>
      <c r="AV820" s="14" t="s">
        <v>83</v>
      </c>
      <c r="AW820" s="14" t="s">
        <v>30</v>
      </c>
      <c r="AX820" s="14" t="s">
        <v>74</v>
      </c>
      <c r="AY820" s="162" t="s">
        <v>138</v>
      </c>
    </row>
    <row r="821" spans="1:65" s="13" customFormat="1" x14ac:dyDescent="0.2">
      <c r="B821" s="154"/>
      <c r="D821" s="155" t="s">
        <v>147</v>
      </c>
      <c r="E821" s="156" t="s">
        <v>1</v>
      </c>
      <c r="F821" s="157" t="s">
        <v>935</v>
      </c>
      <c r="H821" s="156" t="s">
        <v>1</v>
      </c>
      <c r="L821" s="154"/>
      <c r="M821" s="158"/>
      <c r="N821" s="159"/>
      <c r="O821" s="159"/>
      <c r="P821" s="159"/>
      <c r="Q821" s="159"/>
      <c r="R821" s="159"/>
      <c r="S821" s="159"/>
      <c r="T821" s="160"/>
      <c r="AT821" s="156" t="s">
        <v>147</v>
      </c>
      <c r="AU821" s="156" t="s">
        <v>83</v>
      </c>
      <c r="AV821" s="13" t="s">
        <v>79</v>
      </c>
      <c r="AW821" s="13" t="s">
        <v>30</v>
      </c>
      <c r="AX821" s="13" t="s">
        <v>74</v>
      </c>
      <c r="AY821" s="156" t="s">
        <v>138</v>
      </c>
    </row>
    <row r="822" spans="1:65" s="14" customFormat="1" x14ac:dyDescent="0.2">
      <c r="B822" s="161"/>
      <c r="D822" s="155" t="s">
        <v>147</v>
      </c>
      <c r="E822" s="162" t="s">
        <v>1</v>
      </c>
      <c r="F822" s="163" t="s">
        <v>929</v>
      </c>
      <c r="H822" s="164">
        <v>3.84</v>
      </c>
      <c r="L822" s="161"/>
      <c r="M822" s="165"/>
      <c r="N822" s="166"/>
      <c r="O822" s="166"/>
      <c r="P822" s="166"/>
      <c r="Q822" s="166"/>
      <c r="R822" s="166"/>
      <c r="S822" s="166"/>
      <c r="T822" s="167"/>
      <c r="AT822" s="162" t="s">
        <v>147</v>
      </c>
      <c r="AU822" s="162" t="s">
        <v>83</v>
      </c>
      <c r="AV822" s="14" t="s">
        <v>83</v>
      </c>
      <c r="AW822" s="14" t="s">
        <v>30</v>
      </c>
      <c r="AX822" s="14" t="s">
        <v>74</v>
      </c>
      <c r="AY822" s="162" t="s">
        <v>138</v>
      </c>
    </row>
    <row r="823" spans="1:65" s="15" customFormat="1" x14ac:dyDescent="0.2">
      <c r="B823" s="168"/>
      <c r="D823" s="155" t="s">
        <v>147</v>
      </c>
      <c r="E823" s="169" t="s">
        <v>1</v>
      </c>
      <c r="F823" s="170" t="s">
        <v>153</v>
      </c>
      <c r="H823" s="171">
        <v>48.097000000000001</v>
      </c>
      <c r="L823" s="168"/>
      <c r="M823" s="172"/>
      <c r="N823" s="173"/>
      <c r="O823" s="173"/>
      <c r="P823" s="173"/>
      <c r="Q823" s="173"/>
      <c r="R823" s="173"/>
      <c r="S823" s="173"/>
      <c r="T823" s="174"/>
      <c r="AT823" s="169" t="s">
        <v>147</v>
      </c>
      <c r="AU823" s="169" t="s">
        <v>83</v>
      </c>
      <c r="AV823" s="15" t="s">
        <v>145</v>
      </c>
      <c r="AW823" s="15" t="s">
        <v>30</v>
      </c>
      <c r="AX823" s="15" t="s">
        <v>79</v>
      </c>
      <c r="AY823" s="169" t="s">
        <v>138</v>
      </c>
    </row>
    <row r="824" spans="1:65" s="2" customFormat="1" ht="21.75" customHeight="1" x14ac:dyDescent="0.2">
      <c r="A824" s="30"/>
      <c r="B824" s="141"/>
      <c r="C824" s="142">
        <v>175</v>
      </c>
      <c r="D824" s="142" t="s">
        <v>140</v>
      </c>
      <c r="E824" s="143" t="s">
        <v>936</v>
      </c>
      <c r="F824" s="144" t="s">
        <v>937</v>
      </c>
      <c r="G824" s="145" t="s">
        <v>528</v>
      </c>
      <c r="H824" s="146">
        <v>751.91</v>
      </c>
      <c r="I824" s="147"/>
      <c r="J824" s="147">
        <f>ROUND(I824*H824,2)</f>
        <v>0</v>
      </c>
      <c r="K824" s="144" t="s">
        <v>144</v>
      </c>
      <c r="L824" s="31"/>
      <c r="M824" s="148" t="s">
        <v>1</v>
      </c>
      <c r="N824" s="149" t="s">
        <v>39</v>
      </c>
      <c r="O824" s="150">
        <v>0</v>
      </c>
      <c r="P824" s="150">
        <f>O824*H824</f>
        <v>0</v>
      </c>
      <c r="Q824" s="150">
        <v>0</v>
      </c>
      <c r="R824" s="150">
        <f>Q824*H824</f>
        <v>0</v>
      </c>
      <c r="S824" s="150">
        <v>0</v>
      </c>
      <c r="T824" s="151">
        <f>S824*H824</f>
        <v>0</v>
      </c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R824" s="152" t="s">
        <v>246</v>
      </c>
      <c r="AT824" s="152" t="s">
        <v>140</v>
      </c>
      <c r="AU824" s="152" t="s">
        <v>83</v>
      </c>
      <c r="AY824" s="18" t="s">
        <v>138</v>
      </c>
      <c r="BE824" s="153">
        <f>IF(N824="základní",J824,0)</f>
        <v>0</v>
      </c>
      <c r="BF824" s="153">
        <f>IF(N824="snížená",J824,0)</f>
        <v>0</v>
      </c>
      <c r="BG824" s="153">
        <f>IF(N824="zákl. přenesená",J824,0)</f>
        <v>0</v>
      </c>
      <c r="BH824" s="153">
        <f>IF(N824="sníž. přenesená",J824,0)</f>
        <v>0</v>
      </c>
      <c r="BI824" s="153">
        <f>IF(N824="nulová",J824,0)</f>
        <v>0</v>
      </c>
      <c r="BJ824" s="18" t="s">
        <v>79</v>
      </c>
      <c r="BK824" s="153">
        <f>ROUND(I824*H824,2)</f>
        <v>0</v>
      </c>
      <c r="BL824" s="18" t="s">
        <v>246</v>
      </c>
      <c r="BM824" s="152" t="s">
        <v>938</v>
      </c>
    </row>
    <row r="825" spans="1:65" s="12" customFormat="1" ht="22.9" customHeight="1" x14ac:dyDescent="0.2">
      <c r="B825" s="129"/>
      <c r="D825" s="130" t="s">
        <v>73</v>
      </c>
      <c r="E825" s="139" t="s">
        <v>939</v>
      </c>
      <c r="F825" s="139" t="s">
        <v>940</v>
      </c>
      <c r="J825" s="140">
        <f>SUM(J826:J859)</f>
        <v>0</v>
      </c>
      <c r="L825" s="129"/>
      <c r="M825" s="133"/>
      <c r="N825" s="134"/>
      <c r="O825" s="134"/>
      <c r="P825" s="135">
        <f>SUM(P826:P859)</f>
        <v>8.6167999999999996</v>
      </c>
      <c r="Q825" s="134"/>
      <c r="R825" s="135">
        <f>SUM(R826:R859)</f>
        <v>0.128968</v>
      </c>
      <c r="S825" s="134"/>
      <c r="T825" s="136">
        <f>SUM(T826:T859)</f>
        <v>0</v>
      </c>
      <c r="AR825" s="130" t="s">
        <v>83</v>
      </c>
      <c r="AT825" s="137" t="s">
        <v>73</v>
      </c>
      <c r="AU825" s="137" t="s">
        <v>79</v>
      </c>
      <c r="AY825" s="130" t="s">
        <v>138</v>
      </c>
      <c r="BK825" s="138">
        <f>SUM(BK826:BK859)</f>
        <v>0</v>
      </c>
    </row>
    <row r="826" spans="1:65" s="2" customFormat="1" ht="16.5" customHeight="1" x14ac:dyDescent="0.2">
      <c r="A826" s="30"/>
      <c r="B826" s="141"/>
      <c r="C826" s="142">
        <v>176</v>
      </c>
      <c r="D826" s="142" t="s">
        <v>140</v>
      </c>
      <c r="E826" s="143" t="s">
        <v>941</v>
      </c>
      <c r="F826" s="144" t="s">
        <v>942</v>
      </c>
      <c r="G826" s="145" t="s">
        <v>143</v>
      </c>
      <c r="H826" s="146">
        <v>5.6</v>
      </c>
      <c r="I826" s="147"/>
      <c r="J826" s="147">
        <f>ROUND(I826*H826,2)</f>
        <v>0</v>
      </c>
      <c r="K826" s="144" t="s">
        <v>144</v>
      </c>
      <c r="L826" s="31"/>
      <c r="M826" s="148" t="s">
        <v>1</v>
      </c>
      <c r="N826" s="149" t="s">
        <v>39</v>
      </c>
      <c r="O826" s="150">
        <v>4.3999999999999997E-2</v>
      </c>
      <c r="P826" s="150">
        <f>O826*H826</f>
        <v>0.24639999999999998</v>
      </c>
      <c r="Q826" s="150">
        <v>2.9999999999999997E-4</v>
      </c>
      <c r="R826" s="150">
        <f>Q826*H826</f>
        <v>1.6799999999999999E-3</v>
      </c>
      <c r="S826" s="150">
        <v>0</v>
      </c>
      <c r="T826" s="151">
        <f>S826*H826</f>
        <v>0</v>
      </c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R826" s="152" t="s">
        <v>246</v>
      </c>
      <c r="AT826" s="152" t="s">
        <v>140</v>
      </c>
      <c r="AU826" s="152" t="s">
        <v>83</v>
      </c>
      <c r="AY826" s="18" t="s">
        <v>138</v>
      </c>
      <c r="BE826" s="153">
        <f>IF(N826="základní",J826,0)</f>
        <v>0</v>
      </c>
      <c r="BF826" s="153">
        <f>IF(N826="snížená",J826,0)</f>
        <v>0</v>
      </c>
      <c r="BG826" s="153">
        <f>IF(N826="zákl. přenesená",J826,0)</f>
        <v>0</v>
      </c>
      <c r="BH826" s="153">
        <f>IF(N826="sníž. přenesená",J826,0)</f>
        <v>0</v>
      </c>
      <c r="BI826" s="153">
        <f>IF(N826="nulová",J826,0)</f>
        <v>0</v>
      </c>
      <c r="BJ826" s="18" t="s">
        <v>79</v>
      </c>
      <c r="BK826" s="153">
        <f>ROUND(I826*H826,2)</f>
        <v>0</v>
      </c>
      <c r="BL826" s="18" t="s">
        <v>246</v>
      </c>
      <c r="BM826" s="152" t="s">
        <v>943</v>
      </c>
    </row>
    <row r="827" spans="1:65" s="13" customFormat="1" x14ac:dyDescent="0.2">
      <c r="B827" s="154"/>
      <c r="D827" s="155" t="s">
        <v>147</v>
      </c>
      <c r="E827" s="156" t="s">
        <v>1</v>
      </c>
      <c r="F827" s="157" t="s">
        <v>166</v>
      </c>
      <c r="H827" s="156" t="s">
        <v>1</v>
      </c>
      <c r="L827" s="154"/>
      <c r="M827" s="158"/>
      <c r="N827" s="159"/>
      <c r="O827" s="159"/>
      <c r="P827" s="159"/>
      <c r="Q827" s="159"/>
      <c r="R827" s="159"/>
      <c r="S827" s="159"/>
      <c r="T827" s="160"/>
      <c r="AT827" s="156" t="s">
        <v>147</v>
      </c>
      <c r="AU827" s="156" t="s">
        <v>83</v>
      </c>
      <c r="AV827" s="13" t="s">
        <v>79</v>
      </c>
      <c r="AW827" s="13" t="s">
        <v>30</v>
      </c>
      <c r="AX827" s="13" t="s">
        <v>74</v>
      </c>
      <c r="AY827" s="156" t="s">
        <v>138</v>
      </c>
    </row>
    <row r="828" spans="1:65" s="14" customFormat="1" x14ac:dyDescent="0.2">
      <c r="B828" s="161"/>
      <c r="D828" s="155" t="s">
        <v>147</v>
      </c>
      <c r="E828" s="162" t="s">
        <v>1</v>
      </c>
      <c r="F828" s="163" t="s">
        <v>944</v>
      </c>
      <c r="H828" s="164">
        <v>3.2</v>
      </c>
      <c r="L828" s="161"/>
      <c r="M828" s="165"/>
      <c r="N828" s="166"/>
      <c r="O828" s="166"/>
      <c r="P828" s="166"/>
      <c r="Q828" s="166"/>
      <c r="R828" s="166"/>
      <c r="S828" s="166"/>
      <c r="T828" s="167"/>
      <c r="AT828" s="162" t="s">
        <v>147</v>
      </c>
      <c r="AU828" s="162" t="s">
        <v>83</v>
      </c>
      <c r="AV828" s="14" t="s">
        <v>83</v>
      </c>
      <c r="AW828" s="14" t="s">
        <v>30</v>
      </c>
      <c r="AX828" s="14" t="s">
        <v>74</v>
      </c>
      <c r="AY828" s="162" t="s">
        <v>138</v>
      </c>
    </row>
    <row r="829" spans="1:65" s="13" customFormat="1" x14ac:dyDescent="0.2">
      <c r="B829" s="154"/>
      <c r="D829" s="155" t="s">
        <v>147</v>
      </c>
      <c r="E829" s="156" t="s">
        <v>1</v>
      </c>
      <c r="F829" s="157" t="s">
        <v>167</v>
      </c>
      <c r="H829" s="156" t="s">
        <v>1</v>
      </c>
      <c r="L829" s="154"/>
      <c r="M829" s="158"/>
      <c r="N829" s="159"/>
      <c r="O829" s="159"/>
      <c r="P829" s="159"/>
      <c r="Q829" s="159"/>
      <c r="R829" s="159"/>
      <c r="S829" s="159"/>
      <c r="T829" s="160"/>
      <c r="AT829" s="156" t="s">
        <v>147</v>
      </c>
      <c r="AU829" s="156" t="s">
        <v>83</v>
      </c>
      <c r="AV829" s="13" t="s">
        <v>79</v>
      </c>
      <c r="AW829" s="13" t="s">
        <v>30</v>
      </c>
      <c r="AX829" s="13" t="s">
        <v>74</v>
      </c>
      <c r="AY829" s="156" t="s">
        <v>138</v>
      </c>
    </row>
    <row r="830" spans="1:65" s="14" customFormat="1" x14ac:dyDescent="0.2">
      <c r="B830" s="161"/>
      <c r="D830" s="155" t="s">
        <v>147</v>
      </c>
      <c r="E830" s="162" t="s">
        <v>1</v>
      </c>
      <c r="F830" s="163" t="s">
        <v>945</v>
      </c>
      <c r="H830" s="164">
        <v>2.4</v>
      </c>
      <c r="L830" s="161"/>
      <c r="M830" s="165"/>
      <c r="N830" s="166"/>
      <c r="O830" s="166"/>
      <c r="P830" s="166"/>
      <c r="Q830" s="166"/>
      <c r="R830" s="166"/>
      <c r="S830" s="166"/>
      <c r="T830" s="167"/>
      <c r="AT830" s="162" t="s">
        <v>147</v>
      </c>
      <c r="AU830" s="162" t="s">
        <v>83</v>
      </c>
      <c r="AV830" s="14" t="s">
        <v>83</v>
      </c>
      <c r="AW830" s="14" t="s">
        <v>30</v>
      </c>
      <c r="AX830" s="14" t="s">
        <v>74</v>
      </c>
      <c r="AY830" s="162" t="s">
        <v>138</v>
      </c>
    </row>
    <row r="831" spans="1:65" s="15" customFormat="1" x14ac:dyDescent="0.2">
      <c r="B831" s="168"/>
      <c r="D831" s="155" t="s">
        <v>147</v>
      </c>
      <c r="E831" s="169" t="s">
        <v>1</v>
      </c>
      <c r="F831" s="170" t="s">
        <v>153</v>
      </c>
      <c r="H831" s="171">
        <v>5.6</v>
      </c>
      <c r="L831" s="168"/>
      <c r="M831" s="172"/>
      <c r="N831" s="173"/>
      <c r="O831" s="173"/>
      <c r="P831" s="173"/>
      <c r="Q831" s="173"/>
      <c r="R831" s="173"/>
      <c r="S831" s="173"/>
      <c r="T831" s="174"/>
      <c r="AT831" s="169" t="s">
        <v>147</v>
      </c>
      <c r="AU831" s="169" t="s">
        <v>83</v>
      </c>
      <c r="AV831" s="15" t="s">
        <v>145</v>
      </c>
      <c r="AW831" s="15" t="s">
        <v>30</v>
      </c>
      <c r="AX831" s="15" t="s">
        <v>79</v>
      </c>
      <c r="AY831" s="169" t="s">
        <v>138</v>
      </c>
    </row>
    <row r="832" spans="1:65" s="2" customFormat="1" ht="21.75" customHeight="1" x14ac:dyDescent="0.2">
      <c r="A832" s="30"/>
      <c r="B832" s="141"/>
      <c r="C832" s="142">
        <v>177</v>
      </c>
      <c r="D832" s="142" t="s">
        <v>140</v>
      </c>
      <c r="E832" s="143" t="s">
        <v>946</v>
      </c>
      <c r="F832" s="144" t="s">
        <v>947</v>
      </c>
      <c r="G832" s="145" t="s">
        <v>143</v>
      </c>
      <c r="H832" s="146">
        <v>5.6</v>
      </c>
      <c r="I832" s="147"/>
      <c r="J832" s="147">
        <f>ROUND(I832*H832,2)</f>
        <v>0</v>
      </c>
      <c r="K832" s="144" t="s">
        <v>144</v>
      </c>
      <c r="L832" s="31"/>
      <c r="M832" s="148" t="s">
        <v>1</v>
      </c>
      <c r="N832" s="149" t="s">
        <v>39</v>
      </c>
      <c r="O832" s="150">
        <v>0.375</v>
      </c>
      <c r="P832" s="150">
        <f>O832*H832</f>
        <v>2.0999999999999996</v>
      </c>
      <c r="Q832" s="150">
        <v>1.5E-3</v>
      </c>
      <c r="R832" s="150">
        <f>Q832*H832</f>
        <v>8.3999999999999995E-3</v>
      </c>
      <c r="S832" s="150">
        <v>0</v>
      </c>
      <c r="T832" s="151">
        <f>S832*H832</f>
        <v>0</v>
      </c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R832" s="152" t="s">
        <v>246</v>
      </c>
      <c r="AT832" s="152" t="s">
        <v>140</v>
      </c>
      <c r="AU832" s="152" t="s">
        <v>83</v>
      </c>
      <c r="AY832" s="18" t="s">
        <v>138</v>
      </c>
      <c r="BE832" s="153">
        <f>IF(N832="základní",J832,0)</f>
        <v>0</v>
      </c>
      <c r="BF832" s="153">
        <f>IF(N832="snížená",J832,0)</f>
        <v>0</v>
      </c>
      <c r="BG832" s="153">
        <f>IF(N832="zákl. přenesená",J832,0)</f>
        <v>0</v>
      </c>
      <c r="BH832" s="153">
        <f>IF(N832="sníž. přenesená",J832,0)</f>
        <v>0</v>
      </c>
      <c r="BI832" s="153">
        <f>IF(N832="nulová",J832,0)</f>
        <v>0</v>
      </c>
      <c r="BJ832" s="18" t="s">
        <v>79</v>
      </c>
      <c r="BK832" s="153">
        <f>ROUND(I832*H832,2)</f>
        <v>0</v>
      </c>
      <c r="BL832" s="18" t="s">
        <v>246</v>
      </c>
      <c r="BM832" s="152" t="s">
        <v>948</v>
      </c>
    </row>
    <row r="833" spans="1:65" s="13" customFormat="1" x14ac:dyDescent="0.2">
      <c r="B833" s="154"/>
      <c r="D833" s="155" t="s">
        <v>147</v>
      </c>
      <c r="E833" s="156" t="s">
        <v>1</v>
      </c>
      <c r="F833" s="157" t="s">
        <v>166</v>
      </c>
      <c r="H833" s="156" t="s">
        <v>1</v>
      </c>
      <c r="L833" s="154"/>
      <c r="M833" s="158"/>
      <c r="N833" s="159"/>
      <c r="O833" s="159"/>
      <c r="P833" s="159"/>
      <c r="Q833" s="159"/>
      <c r="R833" s="159"/>
      <c r="S833" s="159"/>
      <c r="T833" s="160"/>
      <c r="AT833" s="156" t="s">
        <v>147</v>
      </c>
      <c r="AU833" s="156" t="s">
        <v>83</v>
      </c>
      <c r="AV833" s="13" t="s">
        <v>79</v>
      </c>
      <c r="AW833" s="13" t="s">
        <v>30</v>
      </c>
      <c r="AX833" s="13" t="s">
        <v>74</v>
      </c>
      <c r="AY833" s="156" t="s">
        <v>138</v>
      </c>
    </row>
    <row r="834" spans="1:65" s="14" customFormat="1" x14ac:dyDescent="0.2">
      <c r="B834" s="161"/>
      <c r="D834" s="155" t="s">
        <v>147</v>
      </c>
      <c r="E834" s="162" t="s">
        <v>1</v>
      </c>
      <c r="F834" s="163" t="s">
        <v>944</v>
      </c>
      <c r="H834" s="164">
        <v>3.2</v>
      </c>
      <c r="L834" s="161"/>
      <c r="M834" s="165"/>
      <c r="N834" s="166"/>
      <c r="O834" s="166"/>
      <c r="P834" s="166"/>
      <c r="Q834" s="166"/>
      <c r="R834" s="166"/>
      <c r="S834" s="166"/>
      <c r="T834" s="167"/>
      <c r="AT834" s="162" t="s">
        <v>147</v>
      </c>
      <c r="AU834" s="162" t="s">
        <v>83</v>
      </c>
      <c r="AV834" s="14" t="s">
        <v>83</v>
      </c>
      <c r="AW834" s="14" t="s">
        <v>30</v>
      </c>
      <c r="AX834" s="14" t="s">
        <v>74</v>
      </c>
      <c r="AY834" s="162" t="s">
        <v>138</v>
      </c>
    </row>
    <row r="835" spans="1:65" s="13" customFormat="1" x14ac:dyDescent="0.2">
      <c r="B835" s="154"/>
      <c r="D835" s="155" t="s">
        <v>147</v>
      </c>
      <c r="E835" s="156" t="s">
        <v>1</v>
      </c>
      <c r="F835" s="157" t="s">
        <v>167</v>
      </c>
      <c r="H835" s="156" t="s">
        <v>1</v>
      </c>
      <c r="L835" s="154"/>
      <c r="M835" s="158"/>
      <c r="N835" s="159"/>
      <c r="O835" s="159"/>
      <c r="P835" s="159"/>
      <c r="Q835" s="159"/>
      <c r="R835" s="159"/>
      <c r="S835" s="159"/>
      <c r="T835" s="160"/>
      <c r="AT835" s="156" t="s">
        <v>147</v>
      </c>
      <c r="AU835" s="156" t="s">
        <v>83</v>
      </c>
      <c r="AV835" s="13" t="s">
        <v>79</v>
      </c>
      <c r="AW835" s="13" t="s">
        <v>30</v>
      </c>
      <c r="AX835" s="13" t="s">
        <v>74</v>
      </c>
      <c r="AY835" s="156" t="s">
        <v>138</v>
      </c>
    </row>
    <row r="836" spans="1:65" s="14" customFormat="1" x14ac:dyDescent="0.2">
      <c r="B836" s="161"/>
      <c r="D836" s="155" t="s">
        <v>147</v>
      </c>
      <c r="E836" s="162" t="s">
        <v>1</v>
      </c>
      <c r="F836" s="163" t="s">
        <v>945</v>
      </c>
      <c r="H836" s="164">
        <v>2.4</v>
      </c>
      <c r="L836" s="161"/>
      <c r="M836" s="165"/>
      <c r="N836" s="166"/>
      <c r="O836" s="166"/>
      <c r="P836" s="166"/>
      <c r="Q836" s="166"/>
      <c r="R836" s="166"/>
      <c r="S836" s="166"/>
      <c r="T836" s="167"/>
      <c r="AT836" s="162" t="s">
        <v>147</v>
      </c>
      <c r="AU836" s="162" t="s">
        <v>83</v>
      </c>
      <c r="AV836" s="14" t="s">
        <v>83</v>
      </c>
      <c r="AW836" s="14" t="s">
        <v>30</v>
      </c>
      <c r="AX836" s="14" t="s">
        <v>74</v>
      </c>
      <c r="AY836" s="162" t="s">
        <v>138</v>
      </c>
    </row>
    <row r="837" spans="1:65" s="15" customFormat="1" x14ac:dyDescent="0.2">
      <c r="B837" s="168"/>
      <c r="D837" s="155" t="s">
        <v>147</v>
      </c>
      <c r="E837" s="169" t="s">
        <v>1</v>
      </c>
      <c r="F837" s="170" t="s">
        <v>153</v>
      </c>
      <c r="H837" s="171">
        <v>5.6</v>
      </c>
      <c r="L837" s="168"/>
      <c r="M837" s="172"/>
      <c r="N837" s="173"/>
      <c r="O837" s="173"/>
      <c r="P837" s="173"/>
      <c r="Q837" s="173"/>
      <c r="R837" s="173"/>
      <c r="S837" s="173"/>
      <c r="T837" s="174"/>
      <c r="AT837" s="169" t="s">
        <v>147</v>
      </c>
      <c r="AU837" s="169" t="s">
        <v>83</v>
      </c>
      <c r="AV837" s="15" t="s">
        <v>145</v>
      </c>
      <c r="AW837" s="15" t="s">
        <v>30</v>
      </c>
      <c r="AX837" s="15" t="s">
        <v>79</v>
      </c>
      <c r="AY837" s="169" t="s">
        <v>138</v>
      </c>
    </row>
    <row r="838" spans="1:65" s="2" customFormat="1" ht="21.75" customHeight="1" x14ac:dyDescent="0.2">
      <c r="A838" s="30"/>
      <c r="B838" s="141"/>
      <c r="C838" s="142">
        <v>178</v>
      </c>
      <c r="D838" s="142" t="s">
        <v>140</v>
      </c>
      <c r="E838" s="143" t="s">
        <v>949</v>
      </c>
      <c r="F838" s="144" t="s">
        <v>950</v>
      </c>
      <c r="G838" s="145" t="s">
        <v>143</v>
      </c>
      <c r="H838" s="146">
        <v>5.6</v>
      </c>
      <c r="I838" s="147"/>
      <c r="J838" s="147">
        <f>ROUND(I838*H838,2)</f>
        <v>0</v>
      </c>
      <c r="K838" s="144" t="s">
        <v>144</v>
      </c>
      <c r="L838" s="31"/>
      <c r="M838" s="148" t="s">
        <v>1</v>
      </c>
      <c r="N838" s="149" t="s">
        <v>39</v>
      </c>
      <c r="O838" s="150">
        <v>0.66400000000000003</v>
      </c>
      <c r="P838" s="150">
        <f>O838*H838</f>
        <v>3.7183999999999999</v>
      </c>
      <c r="Q838" s="150">
        <v>6.0499999999999998E-3</v>
      </c>
      <c r="R838" s="150">
        <f>Q838*H838</f>
        <v>3.3879999999999993E-2</v>
      </c>
      <c r="S838" s="150">
        <v>0</v>
      </c>
      <c r="T838" s="151">
        <f>S838*H838</f>
        <v>0</v>
      </c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R838" s="152" t="s">
        <v>246</v>
      </c>
      <c r="AT838" s="152" t="s">
        <v>140</v>
      </c>
      <c r="AU838" s="152" t="s">
        <v>83</v>
      </c>
      <c r="AY838" s="18" t="s">
        <v>138</v>
      </c>
      <c r="BE838" s="153">
        <f>IF(N838="základní",J838,0)</f>
        <v>0</v>
      </c>
      <c r="BF838" s="153">
        <f>IF(N838="snížená",J838,0)</f>
        <v>0</v>
      </c>
      <c r="BG838" s="153">
        <f>IF(N838="zákl. přenesená",J838,0)</f>
        <v>0</v>
      </c>
      <c r="BH838" s="153">
        <f>IF(N838="sníž. přenesená",J838,0)</f>
        <v>0</v>
      </c>
      <c r="BI838" s="153">
        <f>IF(N838="nulová",J838,0)</f>
        <v>0</v>
      </c>
      <c r="BJ838" s="18" t="s">
        <v>79</v>
      </c>
      <c r="BK838" s="153">
        <f>ROUND(I838*H838,2)</f>
        <v>0</v>
      </c>
      <c r="BL838" s="18" t="s">
        <v>246</v>
      </c>
      <c r="BM838" s="152" t="s">
        <v>951</v>
      </c>
    </row>
    <row r="839" spans="1:65" s="13" customFormat="1" x14ac:dyDescent="0.2">
      <c r="B839" s="154"/>
      <c r="D839" s="155" t="s">
        <v>147</v>
      </c>
      <c r="E839" s="156" t="s">
        <v>1</v>
      </c>
      <c r="F839" s="157" t="s">
        <v>166</v>
      </c>
      <c r="H839" s="156" t="s">
        <v>1</v>
      </c>
      <c r="L839" s="154"/>
      <c r="M839" s="158"/>
      <c r="N839" s="159"/>
      <c r="O839" s="159"/>
      <c r="P839" s="159"/>
      <c r="Q839" s="159"/>
      <c r="R839" s="159"/>
      <c r="S839" s="159"/>
      <c r="T839" s="160"/>
      <c r="AT839" s="156" t="s">
        <v>147</v>
      </c>
      <c r="AU839" s="156" t="s">
        <v>83</v>
      </c>
      <c r="AV839" s="13" t="s">
        <v>79</v>
      </c>
      <c r="AW839" s="13" t="s">
        <v>30</v>
      </c>
      <c r="AX839" s="13" t="s">
        <v>74</v>
      </c>
      <c r="AY839" s="156" t="s">
        <v>138</v>
      </c>
    </row>
    <row r="840" spans="1:65" s="14" customFormat="1" x14ac:dyDescent="0.2">
      <c r="B840" s="161"/>
      <c r="D840" s="155" t="s">
        <v>147</v>
      </c>
      <c r="E840" s="162" t="s">
        <v>1</v>
      </c>
      <c r="F840" s="163" t="s">
        <v>944</v>
      </c>
      <c r="H840" s="164">
        <v>3.2</v>
      </c>
      <c r="L840" s="161"/>
      <c r="M840" s="165"/>
      <c r="N840" s="166"/>
      <c r="O840" s="166"/>
      <c r="P840" s="166"/>
      <c r="Q840" s="166"/>
      <c r="R840" s="166"/>
      <c r="S840" s="166"/>
      <c r="T840" s="167"/>
      <c r="AT840" s="162" t="s">
        <v>147</v>
      </c>
      <c r="AU840" s="162" t="s">
        <v>83</v>
      </c>
      <c r="AV840" s="14" t="s">
        <v>83</v>
      </c>
      <c r="AW840" s="14" t="s">
        <v>30</v>
      </c>
      <c r="AX840" s="14" t="s">
        <v>74</v>
      </c>
      <c r="AY840" s="162" t="s">
        <v>138</v>
      </c>
    </row>
    <row r="841" spans="1:65" s="13" customFormat="1" x14ac:dyDescent="0.2">
      <c r="B841" s="154"/>
      <c r="D841" s="155" t="s">
        <v>147</v>
      </c>
      <c r="E841" s="156" t="s">
        <v>1</v>
      </c>
      <c r="F841" s="157" t="s">
        <v>167</v>
      </c>
      <c r="H841" s="156" t="s">
        <v>1</v>
      </c>
      <c r="L841" s="154"/>
      <c r="M841" s="158"/>
      <c r="N841" s="159"/>
      <c r="O841" s="159"/>
      <c r="P841" s="159"/>
      <c r="Q841" s="159"/>
      <c r="R841" s="159"/>
      <c r="S841" s="159"/>
      <c r="T841" s="160"/>
      <c r="AT841" s="156" t="s">
        <v>147</v>
      </c>
      <c r="AU841" s="156" t="s">
        <v>83</v>
      </c>
      <c r="AV841" s="13" t="s">
        <v>79</v>
      </c>
      <c r="AW841" s="13" t="s">
        <v>30</v>
      </c>
      <c r="AX841" s="13" t="s">
        <v>74</v>
      </c>
      <c r="AY841" s="156" t="s">
        <v>138</v>
      </c>
    </row>
    <row r="842" spans="1:65" s="14" customFormat="1" x14ac:dyDescent="0.2">
      <c r="B842" s="161"/>
      <c r="D842" s="155" t="s">
        <v>147</v>
      </c>
      <c r="E842" s="162" t="s">
        <v>1</v>
      </c>
      <c r="F842" s="163" t="s">
        <v>945</v>
      </c>
      <c r="H842" s="164">
        <v>2.4</v>
      </c>
      <c r="L842" s="161"/>
      <c r="M842" s="165"/>
      <c r="N842" s="166"/>
      <c r="O842" s="166"/>
      <c r="P842" s="166"/>
      <c r="Q842" s="166"/>
      <c r="R842" s="166"/>
      <c r="S842" s="166"/>
      <c r="T842" s="167"/>
      <c r="AT842" s="162" t="s">
        <v>147</v>
      </c>
      <c r="AU842" s="162" t="s">
        <v>83</v>
      </c>
      <c r="AV842" s="14" t="s">
        <v>83</v>
      </c>
      <c r="AW842" s="14" t="s">
        <v>30</v>
      </c>
      <c r="AX842" s="14" t="s">
        <v>74</v>
      </c>
      <c r="AY842" s="162" t="s">
        <v>138</v>
      </c>
    </row>
    <row r="843" spans="1:65" s="15" customFormat="1" x14ac:dyDescent="0.2">
      <c r="B843" s="168"/>
      <c r="D843" s="155" t="s">
        <v>147</v>
      </c>
      <c r="E843" s="169" t="s">
        <v>1</v>
      </c>
      <c r="F843" s="170" t="s">
        <v>153</v>
      </c>
      <c r="H843" s="171">
        <v>5.6</v>
      </c>
      <c r="L843" s="168"/>
      <c r="M843" s="172"/>
      <c r="N843" s="173"/>
      <c r="O843" s="173"/>
      <c r="P843" s="173"/>
      <c r="Q843" s="173"/>
      <c r="R843" s="173"/>
      <c r="S843" s="173"/>
      <c r="T843" s="174"/>
      <c r="AT843" s="169" t="s">
        <v>147</v>
      </c>
      <c r="AU843" s="169" t="s">
        <v>83</v>
      </c>
      <c r="AV843" s="15" t="s">
        <v>145</v>
      </c>
      <c r="AW843" s="15" t="s">
        <v>30</v>
      </c>
      <c r="AX843" s="15" t="s">
        <v>79</v>
      </c>
      <c r="AY843" s="169" t="s">
        <v>138</v>
      </c>
    </row>
    <row r="844" spans="1:65" s="2" customFormat="1" ht="16.5" customHeight="1" x14ac:dyDescent="0.2">
      <c r="A844" s="30"/>
      <c r="B844" s="141"/>
      <c r="C844" s="202">
        <v>179</v>
      </c>
      <c r="D844" s="185" t="s">
        <v>217</v>
      </c>
      <c r="E844" s="186" t="s">
        <v>952</v>
      </c>
      <c r="F844" s="187" t="s">
        <v>953</v>
      </c>
      <c r="G844" s="188" t="s">
        <v>143</v>
      </c>
      <c r="H844" s="189">
        <v>6.16</v>
      </c>
      <c r="I844" s="190"/>
      <c r="J844" s="190">
        <f>ROUND(I844*H844,2)</f>
        <v>0</v>
      </c>
      <c r="K844" s="187" t="s">
        <v>144</v>
      </c>
      <c r="L844" s="191"/>
      <c r="M844" s="192" t="s">
        <v>1</v>
      </c>
      <c r="N844" s="193" t="s">
        <v>39</v>
      </c>
      <c r="O844" s="150">
        <v>0</v>
      </c>
      <c r="P844" s="150">
        <f>O844*H844</f>
        <v>0</v>
      </c>
      <c r="Q844" s="150">
        <v>1.29E-2</v>
      </c>
      <c r="R844" s="150">
        <f>Q844*H844</f>
        <v>7.9464000000000007E-2</v>
      </c>
      <c r="S844" s="150">
        <v>0</v>
      </c>
      <c r="T844" s="151">
        <f>S844*H844</f>
        <v>0</v>
      </c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R844" s="152" t="s">
        <v>319</v>
      </c>
      <c r="AT844" s="152" t="s">
        <v>217</v>
      </c>
      <c r="AU844" s="152" t="s">
        <v>83</v>
      </c>
      <c r="AY844" s="18" t="s">
        <v>138</v>
      </c>
      <c r="BE844" s="153">
        <f>IF(N844="základní",J844,0)</f>
        <v>0</v>
      </c>
      <c r="BF844" s="153">
        <f>IF(N844="snížená",J844,0)</f>
        <v>0</v>
      </c>
      <c r="BG844" s="153">
        <f>IF(N844="zákl. přenesená",J844,0)</f>
        <v>0</v>
      </c>
      <c r="BH844" s="153">
        <f>IF(N844="sníž. přenesená",J844,0)</f>
        <v>0</v>
      </c>
      <c r="BI844" s="153">
        <f>IF(N844="nulová",J844,0)</f>
        <v>0</v>
      </c>
      <c r="BJ844" s="18" t="s">
        <v>79</v>
      </c>
      <c r="BK844" s="153">
        <f>ROUND(I844*H844,2)</f>
        <v>0</v>
      </c>
      <c r="BL844" s="18" t="s">
        <v>246</v>
      </c>
      <c r="BM844" s="152" t="s">
        <v>954</v>
      </c>
    </row>
    <row r="845" spans="1:65" s="14" customFormat="1" x14ac:dyDescent="0.2">
      <c r="B845" s="161"/>
      <c r="D845" s="155" t="s">
        <v>147</v>
      </c>
      <c r="F845" s="163" t="s">
        <v>955</v>
      </c>
      <c r="H845" s="164">
        <v>6.16</v>
      </c>
      <c r="L845" s="161"/>
      <c r="M845" s="165"/>
      <c r="N845" s="166"/>
      <c r="O845" s="166"/>
      <c r="P845" s="166"/>
      <c r="Q845" s="166"/>
      <c r="R845" s="166"/>
      <c r="S845" s="166"/>
      <c r="T845" s="167"/>
      <c r="AT845" s="162" t="s">
        <v>147</v>
      </c>
      <c r="AU845" s="162" t="s">
        <v>83</v>
      </c>
      <c r="AV845" s="14" t="s">
        <v>83</v>
      </c>
      <c r="AW845" s="14" t="s">
        <v>3</v>
      </c>
      <c r="AX845" s="14" t="s">
        <v>79</v>
      </c>
      <c r="AY845" s="162" t="s">
        <v>138</v>
      </c>
    </row>
    <row r="846" spans="1:65" s="2" customFormat="1" ht="21.75" customHeight="1" x14ac:dyDescent="0.2">
      <c r="A846" s="30"/>
      <c r="B846" s="141"/>
      <c r="C846" s="142">
        <v>180</v>
      </c>
      <c r="D846" s="142" t="s">
        <v>140</v>
      </c>
      <c r="E846" s="143" t="s">
        <v>956</v>
      </c>
      <c r="F846" s="144" t="s">
        <v>957</v>
      </c>
      <c r="G846" s="145" t="s">
        <v>143</v>
      </c>
      <c r="H846" s="146">
        <v>5.6</v>
      </c>
      <c r="I846" s="147"/>
      <c r="J846" s="147">
        <f>ROUND(I846*H846,2)</f>
        <v>0</v>
      </c>
      <c r="K846" s="144" t="s">
        <v>144</v>
      </c>
      <c r="L846" s="31"/>
      <c r="M846" s="148" t="s">
        <v>1</v>
      </c>
      <c r="N846" s="149" t="s">
        <v>39</v>
      </c>
      <c r="O846" s="150">
        <v>0.1</v>
      </c>
      <c r="P846" s="150">
        <f>O846*H846</f>
        <v>0.55999999999999994</v>
      </c>
      <c r="Q846" s="150">
        <v>0</v>
      </c>
      <c r="R846" s="150">
        <f>Q846*H846</f>
        <v>0</v>
      </c>
      <c r="S846" s="150">
        <v>0</v>
      </c>
      <c r="T846" s="151">
        <f>S846*H846</f>
        <v>0</v>
      </c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R846" s="152" t="s">
        <v>246</v>
      </c>
      <c r="AT846" s="152" t="s">
        <v>140</v>
      </c>
      <c r="AU846" s="152" t="s">
        <v>83</v>
      </c>
      <c r="AY846" s="18" t="s">
        <v>138</v>
      </c>
      <c r="BE846" s="153">
        <f>IF(N846="základní",J846,0)</f>
        <v>0</v>
      </c>
      <c r="BF846" s="153">
        <f>IF(N846="snížená",J846,0)</f>
        <v>0</v>
      </c>
      <c r="BG846" s="153">
        <f>IF(N846="zákl. přenesená",J846,0)</f>
        <v>0</v>
      </c>
      <c r="BH846" s="153">
        <f>IF(N846="sníž. přenesená",J846,0)</f>
        <v>0</v>
      </c>
      <c r="BI846" s="153">
        <f>IF(N846="nulová",J846,0)</f>
        <v>0</v>
      </c>
      <c r="BJ846" s="18" t="s">
        <v>79</v>
      </c>
      <c r="BK846" s="153">
        <f>ROUND(I846*H846,2)</f>
        <v>0</v>
      </c>
      <c r="BL846" s="18" t="s">
        <v>246</v>
      </c>
      <c r="BM846" s="152" t="s">
        <v>958</v>
      </c>
    </row>
    <row r="847" spans="1:65" s="2" customFormat="1" ht="16.5" customHeight="1" x14ac:dyDescent="0.2">
      <c r="A847" s="30"/>
      <c r="B847" s="141"/>
      <c r="C847" s="142">
        <v>181</v>
      </c>
      <c r="D847" s="142" t="s">
        <v>140</v>
      </c>
      <c r="E847" s="143" t="s">
        <v>959</v>
      </c>
      <c r="F847" s="144" t="s">
        <v>960</v>
      </c>
      <c r="G847" s="145" t="s">
        <v>233</v>
      </c>
      <c r="H847" s="146">
        <v>10.8</v>
      </c>
      <c r="I847" s="147"/>
      <c r="J847" s="147">
        <f>ROUND(I847*H847,2)</f>
        <v>0</v>
      </c>
      <c r="K847" s="144" t="s">
        <v>144</v>
      </c>
      <c r="L847" s="31"/>
      <c r="M847" s="148" t="s">
        <v>1</v>
      </c>
      <c r="N847" s="149" t="s">
        <v>39</v>
      </c>
      <c r="O847" s="150">
        <v>0.16</v>
      </c>
      <c r="P847" s="150">
        <f>O847*H847</f>
        <v>1.7280000000000002</v>
      </c>
      <c r="Q847" s="150">
        <v>5.0000000000000001E-4</v>
      </c>
      <c r="R847" s="150">
        <f>Q847*H847</f>
        <v>5.4000000000000003E-3</v>
      </c>
      <c r="S847" s="150">
        <v>0</v>
      </c>
      <c r="T847" s="151">
        <f>S847*H847</f>
        <v>0</v>
      </c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R847" s="152" t="s">
        <v>246</v>
      </c>
      <c r="AT847" s="152" t="s">
        <v>140</v>
      </c>
      <c r="AU847" s="152" t="s">
        <v>83</v>
      </c>
      <c r="AY847" s="18" t="s">
        <v>138</v>
      </c>
      <c r="BE847" s="153">
        <f>IF(N847="základní",J847,0)</f>
        <v>0</v>
      </c>
      <c r="BF847" s="153">
        <f>IF(N847="snížená",J847,0)</f>
        <v>0</v>
      </c>
      <c r="BG847" s="153">
        <f>IF(N847="zákl. přenesená",J847,0)</f>
        <v>0</v>
      </c>
      <c r="BH847" s="153">
        <f>IF(N847="sníž. přenesená",J847,0)</f>
        <v>0</v>
      </c>
      <c r="BI847" s="153">
        <f>IF(N847="nulová",J847,0)</f>
        <v>0</v>
      </c>
      <c r="BJ847" s="18" t="s">
        <v>79</v>
      </c>
      <c r="BK847" s="153">
        <f>ROUND(I847*H847,2)</f>
        <v>0</v>
      </c>
      <c r="BL847" s="18" t="s">
        <v>246</v>
      </c>
      <c r="BM847" s="152" t="s">
        <v>961</v>
      </c>
    </row>
    <row r="848" spans="1:65" s="13" customFormat="1" x14ac:dyDescent="0.2">
      <c r="B848" s="154"/>
      <c r="D848" s="155" t="s">
        <v>147</v>
      </c>
      <c r="E848" s="156" t="s">
        <v>1</v>
      </c>
      <c r="F848" s="157" t="s">
        <v>962</v>
      </c>
      <c r="H848" s="156" t="s">
        <v>1</v>
      </c>
      <c r="L848" s="154"/>
      <c r="M848" s="158"/>
      <c r="N848" s="159"/>
      <c r="O848" s="159"/>
      <c r="P848" s="159"/>
      <c r="Q848" s="159"/>
      <c r="R848" s="159"/>
      <c r="S848" s="159"/>
      <c r="T848" s="160"/>
      <c r="AT848" s="156" t="s">
        <v>147</v>
      </c>
      <c r="AU848" s="156" t="s">
        <v>83</v>
      </c>
      <c r="AV848" s="13" t="s">
        <v>79</v>
      </c>
      <c r="AW848" s="13" t="s">
        <v>30</v>
      </c>
      <c r="AX848" s="13" t="s">
        <v>74</v>
      </c>
      <c r="AY848" s="156" t="s">
        <v>138</v>
      </c>
    </row>
    <row r="849" spans="1:65" s="14" customFormat="1" x14ac:dyDescent="0.2">
      <c r="B849" s="161"/>
      <c r="D849" s="155" t="s">
        <v>147</v>
      </c>
      <c r="E849" s="162" t="s">
        <v>1</v>
      </c>
      <c r="F849" s="163" t="s">
        <v>963</v>
      </c>
      <c r="H849" s="164">
        <v>5.6</v>
      </c>
      <c r="L849" s="161"/>
      <c r="M849" s="165"/>
      <c r="N849" s="166"/>
      <c r="O849" s="166"/>
      <c r="P849" s="166"/>
      <c r="Q849" s="166"/>
      <c r="R849" s="166"/>
      <c r="S849" s="166"/>
      <c r="T849" s="167"/>
      <c r="AT849" s="162" t="s">
        <v>147</v>
      </c>
      <c r="AU849" s="162" t="s">
        <v>83</v>
      </c>
      <c r="AV849" s="14" t="s">
        <v>83</v>
      </c>
      <c r="AW849" s="14" t="s">
        <v>30</v>
      </c>
      <c r="AX849" s="14" t="s">
        <v>74</v>
      </c>
      <c r="AY849" s="162" t="s">
        <v>138</v>
      </c>
    </row>
    <row r="850" spans="1:65" s="13" customFormat="1" x14ac:dyDescent="0.2">
      <c r="B850" s="154"/>
      <c r="D850" s="155" t="s">
        <v>147</v>
      </c>
      <c r="E850" s="156" t="s">
        <v>1</v>
      </c>
      <c r="F850" s="157" t="s">
        <v>167</v>
      </c>
      <c r="H850" s="156" t="s">
        <v>1</v>
      </c>
      <c r="L850" s="154"/>
      <c r="M850" s="158"/>
      <c r="N850" s="159"/>
      <c r="O850" s="159"/>
      <c r="P850" s="159"/>
      <c r="Q850" s="159"/>
      <c r="R850" s="159"/>
      <c r="S850" s="159"/>
      <c r="T850" s="160"/>
      <c r="AT850" s="156" t="s">
        <v>147</v>
      </c>
      <c r="AU850" s="156" t="s">
        <v>83</v>
      </c>
      <c r="AV850" s="13" t="s">
        <v>79</v>
      </c>
      <c r="AW850" s="13" t="s">
        <v>30</v>
      </c>
      <c r="AX850" s="13" t="s">
        <v>74</v>
      </c>
      <c r="AY850" s="156" t="s">
        <v>138</v>
      </c>
    </row>
    <row r="851" spans="1:65" s="14" customFormat="1" x14ac:dyDescent="0.2">
      <c r="B851" s="161"/>
      <c r="D851" s="155" t="s">
        <v>147</v>
      </c>
      <c r="E851" s="162" t="s">
        <v>1</v>
      </c>
      <c r="F851" s="163" t="s">
        <v>964</v>
      </c>
      <c r="H851" s="164">
        <v>5.2</v>
      </c>
      <c r="L851" s="161"/>
      <c r="M851" s="165"/>
      <c r="N851" s="166"/>
      <c r="O851" s="166"/>
      <c r="P851" s="166"/>
      <c r="Q851" s="166"/>
      <c r="R851" s="166"/>
      <c r="S851" s="166"/>
      <c r="T851" s="167"/>
      <c r="AT851" s="162" t="s">
        <v>147</v>
      </c>
      <c r="AU851" s="162" t="s">
        <v>83</v>
      </c>
      <c r="AV851" s="14" t="s">
        <v>83</v>
      </c>
      <c r="AW851" s="14" t="s">
        <v>30</v>
      </c>
      <c r="AX851" s="14" t="s">
        <v>74</v>
      </c>
      <c r="AY851" s="162" t="s">
        <v>138</v>
      </c>
    </row>
    <row r="852" spans="1:65" s="15" customFormat="1" x14ac:dyDescent="0.2">
      <c r="B852" s="168"/>
      <c r="D852" s="155" t="s">
        <v>147</v>
      </c>
      <c r="E852" s="169" t="s">
        <v>1</v>
      </c>
      <c r="F852" s="170" t="s">
        <v>153</v>
      </c>
      <c r="H852" s="171">
        <v>10.8</v>
      </c>
      <c r="L852" s="168"/>
      <c r="M852" s="172"/>
      <c r="N852" s="173"/>
      <c r="O852" s="173"/>
      <c r="P852" s="173"/>
      <c r="Q852" s="173"/>
      <c r="R852" s="173"/>
      <c r="S852" s="173"/>
      <c r="T852" s="174"/>
      <c r="AT852" s="169" t="s">
        <v>147</v>
      </c>
      <c r="AU852" s="169" t="s">
        <v>83</v>
      </c>
      <c r="AV852" s="15" t="s">
        <v>145</v>
      </c>
      <c r="AW852" s="15" t="s">
        <v>30</v>
      </c>
      <c r="AX852" s="15" t="s">
        <v>79</v>
      </c>
      <c r="AY852" s="169" t="s">
        <v>138</v>
      </c>
    </row>
    <row r="853" spans="1:65" s="2" customFormat="1" ht="16.5" customHeight="1" x14ac:dyDescent="0.2">
      <c r="A853" s="30"/>
      <c r="B853" s="141"/>
      <c r="C853" s="142">
        <v>182</v>
      </c>
      <c r="D853" s="142" t="s">
        <v>140</v>
      </c>
      <c r="E853" s="143" t="s">
        <v>965</v>
      </c>
      <c r="F853" s="144" t="s">
        <v>966</v>
      </c>
      <c r="G853" s="145" t="s">
        <v>233</v>
      </c>
      <c r="H853" s="146">
        <v>4.8</v>
      </c>
      <c r="I853" s="147"/>
      <c r="J853" s="147">
        <f>ROUND(I853*H853,2)</f>
        <v>0</v>
      </c>
      <c r="K853" s="144" t="s">
        <v>144</v>
      </c>
      <c r="L853" s="31"/>
      <c r="M853" s="148" t="s">
        <v>1</v>
      </c>
      <c r="N853" s="149" t="s">
        <v>39</v>
      </c>
      <c r="O853" s="150">
        <v>5.5E-2</v>
      </c>
      <c r="P853" s="150">
        <f>O853*H853</f>
        <v>0.26400000000000001</v>
      </c>
      <c r="Q853" s="150">
        <v>3.0000000000000001E-5</v>
      </c>
      <c r="R853" s="150">
        <f>Q853*H853</f>
        <v>1.44E-4</v>
      </c>
      <c r="S853" s="150">
        <v>0</v>
      </c>
      <c r="T853" s="151">
        <f>S853*H853</f>
        <v>0</v>
      </c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R853" s="152" t="s">
        <v>246</v>
      </c>
      <c r="AT853" s="152" t="s">
        <v>140</v>
      </c>
      <c r="AU853" s="152" t="s">
        <v>83</v>
      </c>
      <c r="AY853" s="18" t="s">
        <v>138</v>
      </c>
      <c r="BE853" s="153">
        <f>IF(N853="základní",J853,0)</f>
        <v>0</v>
      </c>
      <c r="BF853" s="153">
        <f>IF(N853="snížená",J853,0)</f>
        <v>0</v>
      </c>
      <c r="BG853" s="153">
        <f>IF(N853="zákl. přenesená",J853,0)</f>
        <v>0</v>
      </c>
      <c r="BH853" s="153">
        <f>IF(N853="sníž. přenesená",J853,0)</f>
        <v>0</v>
      </c>
      <c r="BI853" s="153">
        <f>IF(N853="nulová",J853,0)</f>
        <v>0</v>
      </c>
      <c r="BJ853" s="18" t="s">
        <v>79</v>
      </c>
      <c r="BK853" s="153">
        <f>ROUND(I853*H853,2)</f>
        <v>0</v>
      </c>
      <c r="BL853" s="18" t="s">
        <v>246</v>
      </c>
      <c r="BM853" s="152" t="s">
        <v>967</v>
      </c>
    </row>
    <row r="854" spans="1:65" s="13" customFormat="1" x14ac:dyDescent="0.2">
      <c r="B854" s="154"/>
      <c r="D854" s="155" t="s">
        <v>147</v>
      </c>
      <c r="E854" s="156" t="s">
        <v>1</v>
      </c>
      <c r="F854" s="157" t="s">
        <v>968</v>
      </c>
      <c r="H854" s="156" t="s">
        <v>1</v>
      </c>
      <c r="L854" s="154"/>
      <c r="M854" s="158"/>
      <c r="N854" s="159"/>
      <c r="O854" s="159"/>
      <c r="P854" s="159"/>
      <c r="Q854" s="159"/>
      <c r="R854" s="159"/>
      <c r="S854" s="159"/>
      <c r="T854" s="160"/>
      <c r="AT854" s="156" t="s">
        <v>147</v>
      </c>
      <c r="AU854" s="156" t="s">
        <v>83</v>
      </c>
      <c r="AV854" s="13" t="s">
        <v>79</v>
      </c>
      <c r="AW854" s="13" t="s">
        <v>30</v>
      </c>
      <c r="AX854" s="13" t="s">
        <v>74</v>
      </c>
      <c r="AY854" s="156" t="s">
        <v>138</v>
      </c>
    </row>
    <row r="855" spans="1:65" s="14" customFormat="1" x14ac:dyDescent="0.2">
      <c r="B855" s="161"/>
      <c r="D855" s="155" t="s">
        <v>147</v>
      </c>
      <c r="E855" s="162" t="s">
        <v>1</v>
      </c>
      <c r="F855" s="163" t="s">
        <v>969</v>
      </c>
      <c r="H855" s="164">
        <v>3.6</v>
      </c>
      <c r="L855" s="161"/>
      <c r="M855" s="165"/>
      <c r="N855" s="166"/>
      <c r="O855" s="166"/>
      <c r="P855" s="166"/>
      <c r="Q855" s="166"/>
      <c r="R855" s="166"/>
      <c r="S855" s="166"/>
      <c r="T855" s="167"/>
      <c r="AT855" s="162" t="s">
        <v>147</v>
      </c>
      <c r="AU855" s="162" t="s">
        <v>83</v>
      </c>
      <c r="AV855" s="14" t="s">
        <v>83</v>
      </c>
      <c r="AW855" s="14" t="s">
        <v>30</v>
      </c>
      <c r="AX855" s="14" t="s">
        <v>74</v>
      </c>
      <c r="AY855" s="162" t="s">
        <v>138</v>
      </c>
    </row>
    <row r="856" spans="1:65" s="13" customFormat="1" x14ac:dyDescent="0.2">
      <c r="B856" s="154"/>
      <c r="D856" s="155" t="s">
        <v>147</v>
      </c>
      <c r="E856" s="156" t="s">
        <v>1</v>
      </c>
      <c r="F856" s="157" t="s">
        <v>970</v>
      </c>
      <c r="H856" s="156" t="s">
        <v>1</v>
      </c>
      <c r="L856" s="154"/>
      <c r="M856" s="158"/>
      <c r="N856" s="159"/>
      <c r="O856" s="159"/>
      <c r="P856" s="159"/>
      <c r="Q856" s="159"/>
      <c r="R856" s="159"/>
      <c r="S856" s="159"/>
      <c r="T856" s="160"/>
      <c r="AT856" s="156" t="s">
        <v>147</v>
      </c>
      <c r="AU856" s="156" t="s">
        <v>83</v>
      </c>
      <c r="AV856" s="13" t="s">
        <v>79</v>
      </c>
      <c r="AW856" s="13" t="s">
        <v>30</v>
      </c>
      <c r="AX856" s="13" t="s">
        <v>74</v>
      </c>
      <c r="AY856" s="156" t="s">
        <v>138</v>
      </c>
    </row>
    <row r="857" spans="1:65" s="14" customFormat="1" x14ac:dyDescent="0.2">
      <c r="B857" s="161"/>
      <c r="D857" s="155" t="s">
        <v>147</v>
      </c>
      <c r="E857" s="162" t="s">
        <v>1</v>
      </c>
      <c r="F857" s="163" t="s">
        <v>971</v>
      </c>
      <c r="H857" s="164">
        <v>1.2</v>
      </c>
      <c r="L857" s="161"/>
      <c r="M857" s="165"/>
      <c r="N857" s="166"/>
      <c r="O857" s="166"/>
      <c r="P857" s="166"/>
      <c r="Q857" s="166"/>
      <c r="R857" s="166"/>
      <c r="S857" s="166"/>
      <c r="T857" s="167"/>
      <c r="AT857" s="162" t="s">
        <v>147</v>
      </c>
      <c r="AU857" s="162" t="s">
        <v>83</v>
      </c>
      <c r="AV857" s="14" t="s">
        <v>83</v>
      </c>
      <c r="AW857" s="14" t="s">
        <v>30</v>
      </c>
      <c r="AX857" s="14" t="s">
        <v>74</v>
      </c>
      <c r="AY857" s="162" t="s">
        <v>138</v>
      </c>
    </row>
    <row r="858" spans="1:65" s="15" customFormat="1" x14ac:dyDescent="0.2">
      <c r="B858" s="168"/>
      <c r="D858" s="155" t="s">
        <v>147</v>
      </c>
      <c r="E858" s="169" t="s">
        <v>1</v>
      </c>
      <c r="F858" s="170" t="s">
        <v>153</v>
      </c>
      <c r="H858" s="171">
        <v>4.8</v>
      </c>
      <c r="L858" s="168"/>
      <c r="M858" s="172"/>
      <c r="N858" s="173"/>
      <c r="O858" s="173"/>
      <c r="P858" s="173"/>
      <c r="Q858" s="173"/>
      <c r="R858" s="173"/>
      <c r="S858" s="173"/>
      <c r="T858" s="174"/>
      <c r="AT858" s="169" t="s">
        <v>147</v>
      </c>
      <c r="AU858" s="169" t="s">
        <v>83</v>
      </c>
      <c r="AV858" s="15" t="s">
        <v>145</v>
      </c>
      <c r="AW858" s="15" t="s">
        <v>30</v>
      </c>
      <c r="AX858" s="15" t="s">
        <v>79</v>
      </c>
      <c r="AY858" s="169" t="s">
        <v>138</v>
      </c>
    </row>
    <row r="859" spans="1:65" s="2" customFormat="1" ht="21.75" customHeight="1" x14ac:dyDescent="0.2">
      <c r="A859" s="30"/>
      <c r="B859" s="141"/>
      <c r="C859" s="142">
        <v>183</v>
      </c>
      <c r="D859" s="142" t="s">
        <v>140</v>
      </c>
      <c r="E859" s="143" t="s">
        <v>972</v>
      </c>
      <c r="F859" s="144" t="s">
        <v>973</v>
      </c>
      <c r="G859" s="145" t="s">
        <v>528</v>
      </c>
      <c r="H859" s="146">
        <v>92.525999999999996</v>
      </c>
      <c r="I859" s="147"/>
      <c r="J859" s="147">
        <f>ROUND(I859*H859,2)</f>
        <v>0</v>
      </c>
      <c r="K859" s="144" t="s">
        <v>144</v>
      </c>
      <c r="L859" s="31"/>
      <c r="M859" s="148" t="s">
        <v>1</v>
      </c>
      <c r="N859" s="149" t="s">
        <v>39</v>
      </c>
      <c r="O859" s="150">
        <v>0</v>
      </c>
      <c r="P859" s="150">
        <f>O859*H859</f>
        <v>0</v>
      </c>
      <c r="Q859" s="150">
        <v>0</v>
      </c>
      <c r="R859" s="150">
        <f>Q859*H859</f>
        <v>0</v>
      </c>
      <c r="S859" s="150">
        <v>0</v>
      </c>
      <c r="T859" s="151">
        <f>S859*H859</f>
        <v>0</v>
      </c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R859" s="152" t="s">
        <v>246</v>
      </c>
      <c r="AT859" s="152" t="s">
        <v>140</v>
      </c>
      <c r="AU859" s="152" t="s">
        <v>83</v>
      </c>
      <c r="AY859" s="18" t="s">
        <v>138</v>
      </c>
      <c r="BE859" s="153">
        <f>IF(N859="základní",J859,0)</f>
        <v>0</v>
      </c>
      <c r="BF859" s="153">
        <f>IF(N859="snížená",J859,0)</f>
        <v>0</v>
      </c>
      <c r="BG859" s="153">
        <f>IF(N859="zákl. přenesená",J859,0)</f>
        <v>0</v>
      </c>
      <c r="BH859" s="153">
        <f>IF(N859="sníž. přenesená",J859,0)</f>
        <v>0</v>
      </c>
      <c r="BI859" s="153">
        <f>IF(N859="nulová",J859,0)</f>
        <v>0</v>
      </c>
      <c r="BJ859" s="18" t="s">
        <v>79</v>
      </c>
      <c r="BK859" s="153">
        <f>ROUND(I859*H859,2)</f>
        <v>0</v>
      </c>
      <c r="BL859" s="18" t="s">
        <v>246</v>
      </c>
      <c r="BM859" s="152" t="s">
        <v>974</v>
      </c>
    </row>
    <row r="860" spans="1:65" s="12" customFormat="1" ht="22.9" customHeight="1" x14ac:dyDescent="0.2">
      <c r="B860" s="129"/>
      <c r="D860" s="130" t="s">
        <v>73</v>
      </c>
      <c r="E860" s="139" t="s">
        <v>975</v>
      </c>
      <c r="F860" s="139" t="s">
        <v>976</v>
      </c>
      <c r="J860" s="140">
        <f>SUM(J861:J878)</f>
        <v>0</v>
      </c>
      <c r="L860" s="129"/>
      <c r="M860" s="133"/>
      <c r="N860" s="134"/>
      <c r="O860" s="134"/>
      <c r="P860" s="135">
        <f>SUM(P861:P878)</f>
        <v>5.6992519999999995</v>
      </c>
      <c r="Q860" s="134"/>
      <c r="R860" s="135">
        <f>SUM(R861:R878)</f>
        <v>4.7995879999999991E-2</v>
      </c>
      <c r="S860" s="134"/>
      <c r="T860" s="136">
        <f>SUM(T861:T878)</f>
        <v>0</v>
      </c>
      <c r="AR860" s="130" t="s">
        <v>83</v>
      </c>
      <c r="AT860" s="137" t="s">
        <v>73</v>
      </c>
      <c r="AU860" s="137" t="s">
        <v>79</v>
      </c>
      <c r="AY860" s="130" t="s">
        <v>138</v>
      </c>
      <c r="BK860" s="138">
        <f>SUM(BK861:BK878)</f>
        <v>0</v>
      </c>
    </row>
    <row r="861" spans="1:65" s="2" customFormat="1" ht="16.5" customHeight="1" x14ac:dyDescent="0.2">
      <c r="A861" s="30"/>
      <c r="B861" s="141"/>
      <c r="C861" s="142">
        <v>184</v>
      </c>
      <c r="D861" s="142" t="s">
        <v>140</v>
      </c>
      <c r="E861" s="143" t="s">
        <v>977</v>
      </c>
      <c r="F861" s="144" t="s">
        <v>978</v>
      </c>
      <c r="G861" s="145" t="s">
        <v>143</v>
      </c>
      <c r="H861" s="146">
        <v>9.2189999999999994</v>
      </c>
      <c r="I861" s="147"/>
      <c r="J861" s="147">
        <f>ROUND(I861*H861,2)</f>
        <v>0</v>
      </c>
      <c r="K861" s="144" t="s">
        <v>144</v>
      </c>
      <c r="L861" s="31"/>
      <c r="M861" s="148" t="s">
        <v>1</v>
      </c>
      <c r="N861" s="149" t="s">
        <v>39</v>
      </c>
      <c r="O861" s="150">
        <v>4.2000000000000003E-2</v>
      </c>
      <c r="P861" s="150">
        <f>O861*H861</f>
        <v>0.38719799999999999</v>
      </c>
      <c r="Q861" s="150">
        <v>0</v>
      </c>
      <c r="R861" s="150">
        <f>Q861*H861</f>
        <v>0</v>
      </c>
      <c r="S861" s="150">
        <v>0</v>
      </c>
      <c r="T861" s="151">
        <f>S861*H861</f>
        <v>0</v>
      </c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R861" s="152" t="s">
        <v>246</v>
      </c>
      <c r="AT861" s="152" t="s">
        <v>140</v>
      </c>
      <c r="AU861" s="152" t="s">
        <v>83</v>
      </c>
      <c r="AY861" s="18" t="s">
        <v>138</v>
      </c>
      <c r="BE861" s="153">
        <f>IF(N861="základní",J861,0)</f>
        <v>0</v>
      </c>
      <c r="BF861" s="153">
        <f>IF(N861="snížená",J861,0)</f>
        <v>0</v>
      </c>
      <c r="BG861" s="153">
        <f>IF(N861="zákl. přenesená",J861,0)</f>
        <v>0</v>
      </c>
      <c r="BH861" s="153">
        <f>IF(N861="sníž. přenesená",J861,0)</f>
        <v>0</v>
      </c>
      <c r="BI861" s="153">
        <f>IF(N861="nulová",J861,0)</f>
        <v>0</v>
      </c>
      <c r="BJ861" s="18" t="s">
        <v>79</v>
      </c>
      <c r="BK861" s="153">
        <f>ROUND(I861*H861,2)</f>
        <v>0</v>
      </c>
      <c r="BL861" s="18" t="s">
        <v>246</v>
      </c>
      <c r="BM861" s="152" t="s">
        <v>979</v>
      </c>
    </row>
    <row r="862" spans="1:65" s="14" customFormat="1" x14ac:dyDescent="0.2">
      <c r="B862" s="161"/>
      <c r="D862" s="155" t="s">
        <v>147</v>
      </c>
      <c r="E862" s="162" t="s">
        <v>1</v>
      </c>
      <c r="F862" s="163" t="s">
        <v>313</v>
      </c>
      <c r="H862" s="164">
        <v>7.98</v>
      </c>
      <c r="L862" s="161"/>
      <c r="M862" s="165"/>
      <c r="N862" s="166"/>
      <c r="O862" s="166"/>
      <c r="P862" s="166"/>
      <c r="Q862" s="166"/>
      <c r="R862" s="166"/>
      <c r="S862" s="166"/>
      <c r="T862" s="167"/>
      <c r="AT862" s="162" t="s">
        <v>147</v>
      </c>
      <c r="AU862" s="162" t="s">
        <v>83</v>
      </c>
      <c r="AV862" s="14" t="s">
        <v>83</v>
      </c>
      <c r="AW862" s="14" t="s">
        <v>30</v>
      </c>
      <c r="AX862" s="14" t="s">
        <v>74</v>
      </c>
      <c r="AY862" s="162" t="s">
        <v>138</v>
      </c>
    </row>
    <row r="863" spans="1:65" s="14" customFormat="1" x14ac:dyDescent="0.2">
      <c r="B863" s="161"/>
      <c r="D863" s="155" t="s">
        <v>147</v>
      </c>
      <c r="E863" s="162" t="s">
        <v>1</v>
      </c>
      <c r="F863" s="163" t="s">
        <v>314</v>
      </c>
      <c r="H863" s="164">
        <v>1.2390000000000001</v>
      </c>
      <c r="L863" s="161"/>
      <c r="M863" s="165"/>
      <c r="N863" s="166"/>
      <c r="O863" s="166"/>
      <c r="P863" s="166"/>
      <c r="Q863" s="166"/>
      <c r="R863" s="166"/>
      <c r="S863" s="166"/>
      <c r="T863" s="167"/>
      <c r="AT863" s="162" t="s">
        <v>147</v>
      </c>
      <c r="AU863" s="162" t="s">
        <v>83</v>
      </c>
      <c r="AV863" s="14" t="s">
        <v>83</v>
      </c>
      <c r="AW863" s="14" t="s">
        <v>30</v>
      </c>
      <c r="AX863" s="14" t="s">
        <v>74</v>
      </c>
      <c r="AY863" s="162" t="s">
        <v>138</v>
      </c>
    </row>
    <row r="864" spans="1:65" s="15" customFormat="1" x14ac:dyDescent="0.2">
      <c r="B864" s="168"/>
      <c r="D864" s="155" t="s">
        <v>147</v>
      </c>
      <c r="E864" s="169" t="s">
        <v>1</v>
      </c>
      <c r="F864" s="170" t="s">
        <v>153</v>
      </c>
      <c r="H864" s="171">
        <v>9.2189999999999994</v>
      </c>
      <c r="L864" s="168"/>
      <c r="M864" s="172"/>
      <c r="N864" s="173"/>
      <c r="O864" s="173"/>
      <c r="P864" s="173"/>
      <c r="Q864" s="173"/>
      <c r="R864" s="173"/>
      <c r="S864" s="173"/>
      <c r="T864" s="174"/>
      <c r="AT864" s="169" t="s">
        <v>147</v>
      </c>
      <c r="AU864" s="169" t="s">
        <v>83</v>
      </c>
      <c r="AV864" s="15" t="s">
        <v>145</v>
      </c>
      <c r="AW864" s="15" t="s">
        <v>30</v>
      </c>
      <c r="AX864" s="15" t="s">
        <v>79</v>
      </c>
      <c r="AY864" s="169" t="s">
        <v>138</v>
      </c>
    </row>
    <row r="865" spans="1:65" s="2" customFormat="1" ht="21.75" customHeight="1" x14ac:dyDescent="0.2">
      <c r="A865" s="30"/>
      <c r="B865" s="141"/>
      <c r="C865" s="142">
        <v>185</v>
      </c>
      <c r="D865" s="142" t="s">
        <v>140</v>
      </c>
      <c r="E865" s="143" t="s">
        <v>980</v>
      </c>
      <c r="F865" s="144" t="s">
        <v>981</v>
      </c>
      <c r="G865" s="145" t="s">
        <v>143</v>
      </c>
      <c r="H865" s="146">
        <v>9.2189999999999994</v>
      </c>
      <c r="I865" s="147"/>
      <c r="J865" s="147">
        <f>ROUND(I865*H865,2)</f>
        <v>0</v>
      </c>
      <c r="K865" s="144" t="s">
        <v>144</v>
      </c>
      <c r="L865" s="31"/>
      <c r="M865" s="148" t="s">
        <v>1</v>
      </c>
      <c r="N865" s="149" t="s">
        <v>39</v>
      </c>
      <c r="O865" s="150">
        <v>7.4999999999999997E-2</v>
      </c>
      <c r="P865" s="150">
        <f>O865*H865</f>
        <v>0.69142499999999996</v>
      </c>
      <c r="Q865" s="150">
        <v>2.7E-4</v>
      </c>
      <c r="R865" s="150">
        <f>Q865*H865</f>
        <v>2.48913E-3</v>
      </c>
      <c r="S865" s="150">
        <v>0</v>
      </c>
      <c r="T865" s="151">
        <f>S865*H865</f>
        <v>0</v>
      </c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R865" s="152" t="s">
        <v>246</v>
      </c>
      <c r="AT865" s="152" t="s">
        <v>140</v>
      </c>
      <c r="AU865" s="152" t="s">
        <v>83</v>
      </c>
      <c r="AY865" s="18" t="s">
        <v>138</v>
      </c>
      <c r="BE865" s="153">
        <f>IF(N865="základní",J865,0)</f>
        <v>0</v>
      </c>
      <c r="BF865" s="153">
        <f>IF(N865="snížená",J865,0)</f>
        <v>0</v>
      </c>
      <c r="BG865" s="153">
        <f>IF(N865="zákl. přenesená",J865,0)</f>
        <v>0</v>
      </c>
      <c r="BH865" s="153">
        <f>IF(N865="sníž. přenesená",J865,0)</f>
        <v>0</v>
      </c>
      <c r="BI865" s="153">
        <f>IF(N865="nulová",J865,0)</f>
        <v>0</v>
      </c>
      <c r="BJ865" s="18" t="s">
        <v>79</v>
      </c>
      <c r="BK865" s="153">
        <f>ROUND(I865*H865,2)</f>
        <v>0</v>
      </c>
      <c r="BL865" s="18" t="s">
        <v>246</v>
      </c>
      <c r="BM865" s="152" t="s">
        <v>982</v>
      </c>
    </row>
    <row r="866" spans="1:65" s="2" customFormat="1" ht="21.75" customHeight="1" x14ac:dyDescent="0.2">
      <c r="A866" s="30"/>
      <c r="B866" s="141"/>
      <c r="C866" s="142">
        <v>186</v>
      </c>
      <c r="D866" s="142" t="s">
        <v>140</v>
      </c>
      <c r="E866" s="143" t="s">
        <v>983</v>
      </c>
      <c r="F866" s="144" t="s">
        <v>984</v>
      </c>
      <c r="G866" s="145" t="s">
        <v>143</v>
      </c>
      <c r="H866" s="146">
        <v>9.2189999999999994</v>
      </c>
      <c r="I866" s="147"/>
      <c r="J866" s="147">
        <f>ROUND(I866*H866,2)</f>
        <v>0</v>
      </c>
      <c r="K866" s="144" t="s">
        <v>144</v>
      </c>
      <c r="L866" s="31"/>
      <c r="M866" s="148" t="s">
        <v>1</v>
      </c>
      <c r="N866" s="149" t="s">
        <v>39</v>
      </c>
      <c r="O866" s="150">
        <v>0.104</v>
      </c>
      <c r="P866" s="150">
        <f>O866*H866</f>
        <v>0.95877599999999985</v>
      </c>
      <c r="Q866" s="150">
        <v>3.2000000000000003E-4</v>
      </c>
      <c r="R866" s="150">
        <f>Q866*H866</f>
        <v>2.9500799999999999E-3</v>
      </c>
      <c r="S866" s="150">
        <v>0</v>
      </c>
      <c r="T866" s="151">
        <f>S866*H866</f>
        <v>0</v>
      </c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R866" s="152" t="s">
        <v>246</v>
      </c>
      <c r="AT866" s="152" t="s">
        <v>140</v>
      </c>
      <c r="AU866" s="152" t="s">
        <v>83</v>
      </c>
      <c r="AY866" s="18" t="s">
        <v>138</v>
      </c>
      <c r="BE866" s="153">
        <f>IF(N866="základní",J866,0)</f>
        <v>0</v>
      </c>
      <c r="BF866" s="153">
        <f>IF(N866="snížená",J866,0)</f>
        <v>0</v>
      </c>
      <c r="BG866" s="153">
        <f>IF(N866="zákl. přenesená",J866,0)</f>
        <v>0</v>
      </c>
      <c r="BH866" s="153">
        <f>IF(N866="sníž. přenesená",J866,0)</f>
        <v>0</v>
      </c>
      <c r="BI866" s="153">
        <f>IF(N866="nulová",J866,0)</f>
        <v>0</v>
      </c>
      <c r="BJ866" s="18" t="s">
        <v>79</v>
      </c>
      <c r="BK866" s="153">
        <f>ROUND(I866*H866,2)</f>
        <v>0</v>
      </c>
      <c r="BL866" s="18" t="s">
        <v>246</v>
      </c>
      <c r="BM866" s="152" t="s">
        <v>985</v>
      </c>
    </row>
    <row r="867" spans="1:65" s="2" customFormat="1" ht="16.5" customHeight="1" x14ac:dyDescent="0.2">
      <c r="A867" s="30"/>
      <c r="B867" s="141"/>
      <c r="C867" s="142">
        <v>187</v>
      </c>
      <c r="D867" s="142" t="s">
        <v>140</v>
      </c>
      <c r="E867" s="143" t="s">
        <v>986</v>
      </c>
      <c r="F867" s="144" t="s">
        <v>987</v>
      </c>
      <c r="G867" s="145" t="s">
        <v>143</v>
      </c>
      <c r="H867" s="146">
        <v>7.6130000000000004</v>
      </c>
      <c r="I867" s="147"/>
      <c r="J867" s="147">
        <f>ROUND(I867*H867,2)</f>
        <v>0</v>
      </c>
      <c r="K867" s="144" t="s">
        <v>144</v>
      </c>
      <c r="L867" s="31"/>
      <c r="M867" s="148" t="s">
        <v>1</v>
      </c>
      <c r="N867" s="149" t="s">
        <v>39</v>
      </c>
      <c r="O867" s="150">
        <v>3.2000000000000001E-2</v>
      </c>
      <c r="P867" s="150">
        <f>O867*H867</f>
        <v>0.24361600000000003</v>
      </c>
      <c r="Q867" s="150">
        <v>0</v>
      </c>
      <c r="R867" s="150">
        <f>Q867*H867</f>
        <v>0</v>
      </c>
      <c r="S867" s="150">
        <v>0</v>
      </c>
      <c r="T867" s="151">
        <f>S867*H867</f>
        <v>0</v>
      </c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R867" s="152" t="s">
        <v>246</v>
      </c>
      <c r="AT867" s="152" t="s">
        <v>140</v>
      </c>
      <c r="AU867" s="152" t="s">
        <v>83</v>
      </c>
      <c r="AY867" s="18" t="s">
        <v>138</v>
      </c>
      <c r="BE867" s="153">
        <f>IF(N867="základní",J867,0)</f>
        <v>0</v>
      </c>
      <c r="BF867" s="153">
        <f>IF(N867="snížená",J867,0)</f>
        <v>0</v>
      </c>
      <c r="BG867" s="153">
        <f>IF(N867="zákl. přenesená",J867,0)</f>
        <v>0</v>
      </c>
      <c r="BH867" s="153">
        <f>IF(N867="sníž. přenesená",J867,0)</f>
        <v>0</v>
      </c>
      <c r="BI867" s="153">
        <f>IF(N867="nulová",J867,0)</f>
        <v>0</v>
      </c>
      <c r="BJ867" s="18" t="s">
        <v>79</v>
      </c>
      <c r="BK867" s="153">
        <f>ROUND(I867*H867,2)</f>
        <v>0</v>
      </c>
      <c r="BL867" s="18" t="s">
        <v>246</v>
      </c>
      <c r="BM867" s="152" t="s">
        <v>988</v>
      </c>
    </row>
    <row r="868" spans="1:65" s="13" customFormat="1" x14ac:dyDescent="0.2">
      <c r="B868" s="154"/>
      <c r="D868" s="155" t="s">
        <v>147</v>
      </c>
      <c r="E868" s="156" t="s">
        <v>1</v>
      </c>
      <c r="F868" s="157" t="s">
        <v>288</v>
      </c>
      <c r="H868" s="156" t="s">
        <v>1</v>
      </c>
      <c r="L868" s="154"/>
      <c r="M868" s="158"/>
      <c r="N868" s="159"/>
      <c r="O868" s="159"/>
      <c r="P868" s="159"/>
      <c r="Q868" s="159"/>
      <c r="R868" s="159"/>
      <c r="S868" s="159"/>
      <c r="T868" s="160"/>
      <c r="AT868" s="156" t="s">
        <v>147</v>
      </c>
      <c r="AU868" s="156" t="s">
        <v>83</v>
      </c>
      <c r="AV868" s="13" t="s">
        <v>79</v>
      </c>
      <c r="AW868" s="13" t="s">
        <v>30</v>
      </c>
      <c r="AX868" s="13" t="s">
        <v>74</v>
      </c>
      <c r="AY868" s="156" t="s">
        <v>138</v>
      </c>
    </row>
    <row r="869" spans="1:65" s="14" customFormat="1" x14ac:dyDescent="0.2">
      <c r="B869" s="161"/>
      <c r="D869" s="155" t="s">
        <v>147</v>
      </c>
      <c r="E869" s="162" t="s">
        <v>1</v>
      </c>
      <c r="F869" s="163" t="s">
        <v>360</v>
      </c>
      <c r="H869" s="164">
        <v>7.35</v>
      </c>
      <c r="L869" s="161"/>
      <c r="M869" s="165"/>
      <c r="N869" s="166"/>
      <c r="O869" s="166"/>
      <c r="P869" s="166"/>
      <c r="Q869" s="166"/>
      <c r="R869" s="166"/>
      <c r="S869" s="166"/>
      <c r="T869" s="167"/>
      <c r="AT869" s="162" t="s">
        <v>147</v>
      </c>
      <c r="AU869" s="162" t="s">
        <v>83</v>
      </c>
      <c r="AV869" s="14" t="s">
        <v>83</v>
      </c>
      <c r="AW869" s="14" t="s">
        <v>30</v>
      </c>
      <c r="AX869" s="14" t="s">
        <v>74</v>
      </c>
      <c r="AY869" s="162" t="s">
        <v>138</v>
      </c>
    </row>
    <row r="870" spans="1:65" s="14" customFormat="1" x14ac:dyDescent="0.2">
      <c r="B870" s="161"/>
      <c r="D870" s="155" t="s">
        <v>147</v>
      </c>
      <c r="E870" s="162" t="s">
        <v>1</v>
      </c>
      <c r="F870" s="163" t="s">
        <v>361</v>
      </c>
      <c r="H870" s="164">
        <v>0.26300000000000001</v>
      </c>
      <c r="L870" s="161"/>
      <c r="M870" s="165"/>
      <c r="N870" s="166"/>
      <c r="O870" s="166"/>
      <c r="P870" s="166"/>
      <c r="Q870" s="166"/>
      <c r="R870" s="166"/>
      <c r="S870" s="166"/>
      <c r="T870" s="167"/>
      <c r="AT870" s="162" t="s">
        <v>147</v>
      </c>
      <c r="AU870" s="162" t="s">
        <v>83</v>
      </c>
      <c r="AV870" s="14" t="s">
        <v>83</v>
      </c>
      <c r="AW870" s="14" t="s">
        <v>30</v>
      </c>
      <c r="AX870" s="14" t="s">
        <v>74</v>
      </c>
      <c r="AY870" s="162" t="s">
        <v>138</v>
      </c>
    </row>
    <row r="871" spans="1:65" s="15" customFormat="1" x14ac:dyDescent="0.2">
      <c r="B871" s="168"/>
      <c r="D871" s="155" t="s">
        <v>147</v>
      </c>
      <c r="E871" s="169" t="s">
        <v>1</v>
      </c>
      <c r="F871" s="170" t="s">
        <v>153</v>
      </c>
      <c r="H871" s="171">
        <v>7.6130000000000004</v>
      </c>
      <c r="L871" s="168"/>
      <c r="M871" s="172"/>
      <c r="N871" s="173"/>
      <c r="O871" s="173"/>
      <c r="P871" s="173"/>
      <c r="Q871" s="173"/>
      <c r="R871" s="173"/>
      <c r="S871" s="173"/>
      <c r="T871" s="174"/>
      <c r="AT871" s="169" t="s">
        <v>147</v>
      </c>
      <c r="AU871" s="169" t="s">
        <v>83</v>
      </c>
      <c r="AV871" s="15" t="s">
        <v>145</v>
      </c>
      <c r="AW871" s="15" t="s">
        <v>30</v>
      </c>
      <c r="AX871" s="15" t="s">
        <v>79</v>
      </c>
      <c r="AY871" s="169" t="s">
        <v>138</v>
      </c>
    </row>
    <row r="872" spans="1:65" s="2" customFormat="1" ht="21.75" customHeight="1" x14ac:dyDescent="0.2">
      <c r="A872" s="30"/>
      <c r="B872" s="141"/>
      <c r="C872" s="142">
        <v>188</v>
      </c>
      <c r="D872" s="142" t="s">
        <v>140</v>
      </c>
      <c r="E872" s="143" t="s">
        <v>989</v>
      </c>
      <c r="F872" s="144" t="s">
        <v>990</v>
      </c>
      <c r="G872" s="145" t="s">
        <v>143</v>
      </c>
      <c r="H872" s="146">
        <v>7.6130000000000004</v>
      </c>
      <c r="I872" s="147"/>
      <c r="J872" s="147">
        <f>ROUND(I872*H872,2)</f>
        <v>0</v>
      </c>
      <c r="K872" s="144" t="s">
        <v>144</v>
      </c>
      <c r="L872" s="31"/>
      <c r="M872" s="148" t="s">
        <v>1</v>
      </c>
      <c r="N872" s="149" t="s">
        <v>39</v>
      </c>
      <c r="O872" s="150">
        <v>0.13</v>
      </c>
      <c r="P872" s="150">
        <f>O872*H872</f>
        <v>0.98969000000000007</v>
      </c>
      <c r="Q872" s="150">
        <v>4.7999999999999996E-3</v>
      </c>
      <c r="R872" s="150">
        <f>Q872*H872</f>
        <v>3.6542399999999996E-2</v>
      </c>
      <c r="S872" s="150">
        <v>0</v>
      </c>
      <c r="T872" s="151">
        <f>S872*H872</f>
        <v>0</v>
      </c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R872" s="152" t="s">
        <v>246</v>
      </c>
      <c r="AT872" s="152" t="s">
        <v>140</v>
      </c>
      <c r="AU872" s="152" t="s">
        <v>83</v>
      </c>
      <c r="AY872" s="18" t="s">
        <v>138</v>
      </c>
      <c r="BE872" s="153">
        <f>IF(N872="základní",J872,0)</f>
        <v>0</v>
      </c>
      <c r="BF872" s="153">
        <f>IF(N872="snížená",J872,0)</f>
        <v>0</v>
      </c>
      <c r="BG872" s="153">
        <f>IF(N872="zákl. přenesená",J872,0)</f>
        <v>0</v>
      </c>
      <c r="BH872" s="153">
        <f>IF(N872="sníž. přenesená",J872,0)</f>
        <v>0</v>
      </c>
      <c r="BI872" s="153">
        <f>IF(N872="nulová",J872,0)</f>
        <v>0</v>
      </c>
      <c r="BJ872" s="18" t="s">
        <v>79</v>
      </c>
      <c r="BK872" s="153">
        <f>ROUND(I872*H872,2)</f>
        <v>0</v>
      </c>
      <c r="BL872" s="18" t="s">
        <v>246</v>
      </c>
      <c r="BM872" s="152" t="s">
        <v>991</v>
      </c>
    </row>
    <row r="873" spans="1:65" s="13" customFormat="1" x14ac:dyDescent="0.2">
      <c r="B873" s="154"/>
      <c r="D873" s="155" t="s">
        <v>147</v>
      </c>
      <c r="E873" s="156" t="s">
        <v>1</v>
      </c>
      <c r="F873" s="157" t="s">
        <v>390</v>
      </c>
      <c r="H873" s="156" t="s">
        <v>1</v>
      </c>
      <c r="L873" s="154"/>
      <c r="M873" s="158"/>
      <c r="N873" s="159"/>
      <c r="O873" s="159"/>
      <c r="P873" s="159"/>
      <c r="Q873" s="159"/>
      <c r="R873" s="159"/>
      <c r="S873" s="159"/>
      <c r="T873" s="160"/>
      <c r="AT873" s="156" t="s">
        <v>147</v>
      </c>
      <c r="AU873" s="156" t="s">
        <v>83</v>
      </c>
      <c r="AV873" s="13" t="s">
        <v>79</v>
      </c>
      <c r="AW873" s="13" t="s">
        <v>30</v>
      </c>
      <c r="AX873" s="13" t="s">
        <v>74</v>
      </c>
      <c r="AY873" s="156" t="s">
        <v>138</v>
      </c>
    </row>
    <row r="874" spans="1:65" s="14" customFormat="1" x14ac:dyDescent="0.2">
      <c r="B874" s="161"/>
      <c r="D874" s="155" t="s">
        <v>147</v>
      </c>
      <c r="E874" s="162" t="s">
        <v>1</v>
      </c>
      <c r="F874" s="163" t="s">
        <v>391</v>
      </c>
      <c r="H874" s="164">
        <v>7.35</v>
      </c>
      <c r="L874" s="161"/>
      <c r="M874" s="165"/>
      <c r="N874" s="166"/>
      <c r="O874" s="166"/>
      <c r="P874" s="166"/>
      <c r="Q874" s="166"/>
      <c r="R874" s="166"/>
      <c r="S874" s="166"/>
      <c r="T874" s="167"/>
      <c r="AT874" s="162" t="s">
        <v>147</v>
      </c>
      <c r="AU874" s="162" t="s">
        <v>83</v>
      </c>
      <c r="AV874" s="14" t="s">
        <v>83</v>
      </c>
      <c r="AW874" s="14" t="s">
        <v>30</v>
      </c>
      <c r="AX874" s="14" t="s">
        <v>74</v>
      </c>
      <c r="AY874" s="162" t="s">
        <v>138</v>
      </c>
    </row>
    <row r="875" spans="1:65" s="14" customFormat="1" x14ac:dyDescent="0.2">
      <c r="B875" s="161"/>
      <c r="D875" s="155" t="s">
        <v>147</v>
      </c>
      <c r="E875" s="162" t="s">
        <v>1</v>
      </c>
      <c r="F875" s="163" t="s">
        <v>361</v>
      </c>
      <c r="H875" s="164">
        <v>0.26300000000000001</v>
      </c>
      <c r="L875" s="161"/>
      <c r="M875" s="165"/>
      <c r="N875" s="166"/>
      <c r="O875" s="166"/>
      <c r="P875" s="166"/>
      <c r="Q875" s="166"/>
      <c r="R875" s="166"/>
      <c r="S875" s="166"/>
      <c r="T875" s="167"/>
      <c r="AT875" s="162" t="s">
        <v>147</v>
      </c>
      <c r="AU875" s="162" t="s">
        <v>83</v>
      </c>
      <c r="AV875" s="14" t="s">
        <v>83</v>
      </c>
      <c r="AW875" s="14" t="s">
        <v>30</v>
      </c>
      <c r="AX875" s="14" t="s">
        <v>74</v>
      </c>
      <c r="AY875" s="162" t="s">
        <v>138</v>
      </c>
    </row>
    <row r="876" spans="1:65" s="15" customFormat="1" x14ac:dyDescent="0.2">
      <c r="B876" s="168"/>
      <c r="D876" s="155" t="s">
        <v>147</v>
      </c>
      <c r="E876" s="169" t="s">
        <v>1</v>
      </c>
      <c r="F876" s="170" t="s">
        <v>153</v>
      </c>
      <c r="H876" s="171">
        <v>7.6130000000000004</v>
      </c>
      <c r="L876" s="168"/>
      <c r="M876" s="172"/>
      <c r="N876" s="173"/>
      <c r="O876" s="173"/>
      <c r="P876" s="173"/>
      <c r="Q876" s="173"/>
      <c r="R876" s="173"/>
      <c r="S876" s="173"/>
      <c r="T876" s="174"/>
      <c r="AT876" s="169" t="s">
        <v>147</v>
      </c>
      <c r="AU876" s="169" t="s">
        <v>83</v>
      </c>
      <c r="AV876" s="15" t="s">
        <v>145</v>
      </c>
      <c r="AW876" s="15" t="s">
        <v>30</v>
      </c>
      <c r="AX876" s="15" t="s">
        <v>79</v>
      </c>
      <c r="AY876" s="169" t="s">
        <v>138</v>
      </c>
    </row>
    <row r="877" spans="1:65" s="2" customFormat="1" ht="21.75" customHeight="1" x14ac:dyDescent="0.2">
      <c r="A877" s="30"/>
      <c r="B877" s="141"/>
      <c r="C877" s="142">
        <v>189</v>
      </c>
      <c r="D877" s="142" t="s">
        <v>140</v>
      </c>
      <c r="E877" s="143" t="s">
        <v>992</v>
      </c>
      <c r="F877" s="144" t="s">
        <v>993</v>
      </c>
      <c r="G877" s="145" t="s">
        <v>143</v>
      </c>
      <c r="H877" s="146">
        <v>7.6130000000000004</v>
      </c>
      <c r="I877" s="147"/>
      <c r="J877" s="147">
        <f>ROUND(I877*H877,2)</f>
        <v>0</v>
      </c>
      <c r="K877" s="144" t="s">
        <v>144</v>
      </c>
      <c r="L877" s="31"/>
      <c r="M877" s="148" t="s">
        <v>1</v>
      </c>
      <c r="N877" s="149" t="s">
        <v>39</v>
      </c>
      <c r="O877" s="150">
        <v>0.108</v>
      </c>
      <c r="P877" s="150">
        <f>O877*H877</f>
        <v>0.82220400000000005</v>
      </c>
      <c r="Q877" s="150">
        <v>2.9E-4</v>
      </c>
      <c r="R877" s="150">
        <f>Q877*H877</f>
        <v>2.20777E-3</v>
      </c>
      <c r="S877" s="150">
        <v>0</v>
      </c>
      <c r="T877" s="151">
        <f>S877*H877</f>
        <v>0</v>
      </c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R877" s="152" t="s">
        <v>246</v>
      </c>
      <c r="AT877" s="152" t="s">
        <v>140</v>
      </c>
      <c r="AU877" s="152" t="s">
        <v>83</v>
      </c>
      <c r="AY877" s="18" t="s">
        <v>138</v>
      </c>
      <c r="BE877" s="153">
        <f>IF(N877="základní",J877,0)</f>
        <v>0</v>
      </c>
      <c r="BF877" s="153">
        <f>IF(N877="snížená",J877,0)</f>
        <v>0</v>
      </c>
      <c r="BG877" s="153">
        <f>IF(N877="zákl. přenesená",J877,0)</f>
        <v>0</v>
      </c>
      <c r="BH877" s="153">
        <f>IF(N877="sníž. přenesená",J877,0)</f>
        <v>0</v>
      </c>
      <c r="BI877" s="153">
        <f>IF(N877="nulová",J877,0)</f>
        <v>0</v>
      </c>
      <c r="BJ877" s="18" t="s">
        <v>79</v>
      </c>
      <c r="BK877" s="153">
        <f>ROUND(I877*H877,2)</f>
        <v>0</v>
      </c>
      <c r="BL877" s="18" t="s">
        <v>246</v>
      </c>
      <c r="BM877" s="152" t="s">
        <v>994</v>
      </c>
    </row>
    <row r="878" spans="1:65" s="2" customFormat="1" ht="21.75" customHeight="1" x14ac:dyDescent="0.2">
      <c r="A878" s="30"/>
      <c r="B878" s="141"/>
      <c r="C878" s="142">
        <v>190</v>
      </c>
      <c r="D878" s="142" t="s">
        <v>140</v>
      </c>
      <c r="E878" s="143" t="s">
        <v>995</v>
      </c>
      <c r="F878" s="144" t="s">
        <v>996</v>
      </c>
      <c r="G878" s="145" t="s">
        <v>143</v>
      </c>
      <c r="H878" s="146">
        <v>7.6130000000000004</v>
      </c>
      <c r="I878" s="147"/>
      <c r="J878" s="147">
        <f>ROUND(I878*H878,2)</f>
        <v>0</v>
      </c>
      <c r="K878" s="144" t="s">
        <v>144</v>
      </c>
      <c r="L878" s="31"/>
      <c r="M878" s="148" t="s">
        <v>1</v>
      </c>
      <c r="N878" s="149" t="s">
        <v>39</v>
      </c>
      <c r="O878" s="150">
        <v>0.21099999999999999</v>
      </c>
      <c r="P878" s="150">
        <f>O878*H878</f>
        <v>1.6063430000000001</v>
      </c>
      <c r="Q878" s="150">
        <v>5.0000000000000001E-4</v>
      </c>
      <c r="R878" s="150">
        <f>Q878*H878</f>
        <v>3.8065000000000004E-3</v>
      </c>
      <c r="S878" s="150">
        <v>0</v>
      </c>
      <c r="T878" s="151">
        <f>S878*H878</f>
        <v>0</v>
      </c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R878" s="152" t="s">
        <v>246</v>
      </c>
      <c r="AT878" s="152" t="s">
        <v>140</v>
      </c>
      <c r="AU878" s="152" t="s">
        <v>83</v>
      </c>
      <c r="AY878" s="18" t="s">
        <v>138</v>
      </c>
      <c r="BE878" s="153">
        <f>IF(N878="základní",J878,0)</f>
        <v>0</v>
      </c>
      <c r="BF878" s="153">
        <f>IF(N878="snížená",J878,0)</f>
        <v>0</v>
      </c>
      <c r="BG878" s="153">
        <f>IF(N878="zákl. přenesená",J878,0)</f>
        <v>0</v>
      </c>
      <c r="BH878" s="153">
        <f>IF(N878="sníž. přenesená",J878,0)</f>
        <v>0</v>
      </c>
      <c r="BI878" s="153">
        <f>IF(N878="nulová",J878,0)</f>
        <v>0</v>
      </c>
      <c r="BJ878" s="18" t="s">
        <v>79</v>
      </c>
      <c r="BK878" s="153">
        <f>ROUND(I878*H878,2)</f>
        <v>0</v>
      </c>
      <c r="BL878" s="18" t="s">
        <v>246</v>
      </c>
      <c r="BM878" s="152" t="s">
        <v>997</v>
      </c>
    </row>
    <row r="879" spans="1:65" s="12" customFormat="1" ht="22.9" customHeight="1" x14ac:dyDescent="0.2">
      <c r="B879" s="129"/>
      <c r="D879" s="130" t="s">
        <v>73</v>
      </c>
      <c r="E879" s="139" t="s">
        <v>998</v>
      </c>
      <c r="F879" s="139" t="s">
        <v>999</v>
      </c>
      <c r="J879" s="140">
        <f>SUM(J880:J938)</f>
        <v>0</v>
      </c>
      <c r="L879" s="129"/>
      <c r="M879" s="133"/>
      <c r="N879" s="134"/>
      <c r="O879" s="134"/>
      <c r="P879" s="135">
        <f>SUM(P880:P973)</f>
        <v>37.288139999999999</v>
      </c>
      <c r="Q879" s="134"/>
      <c r="R879" s="135">
        <f>SUM(R880:R973)</f>
        <v>0.16037872</v>
      </c>
      <c r="S879" s="134"/>
      <c r="T879" s="136">
        <f>SUM(T880:T973)</f>
        <v>2.5522639999999999E-2</v>
      </c>
      <c r="AR879" s="130" t="s">
        <v>83</v>
      </c>
      <c r="AT879" s="137" t="s">
        <v>73</v>
      </c>
      <c r="AU879" s="137" t="s">
        <v>79</v>
      </c>
      <c r="AY879" s="130" t="s">
        <v>138</v>
      </c>
      <c r="BK879" s="138">
        <f>SUM(BK880:BK973)</f>
        <v>0</v>
      </c>
    </row>
    <row r="880" spans="1:65" s="2" customFormat="1" ht="21.75" customHeight="1" x14ac:dyDescent="0.2">
      <c r="A880" s="30"/>
      <c r="B880" s="141"/>
      <c r="C880" s="142">
        <v>191</v>
      </c>
      <c r="D880" s="142" t="s">
        <v>140</v>
      </c>
      <c r="E880" s="143" t="s">
        <v>1000</v>
      </c>
      <c r="F880" s="144" t="s">
        <v>1001</v>
      </c>
      <c r="G880" s="145" t="s">
        <v>143</v>
      </c>
      <c r="H880" s="146">
        <v>55.484000000000002</v>
      </c>
      <c r="I880" s="147"/>
      <c r="J880" s="147">
        <f>ROUND(I880*H880,2)</f>
        <v>0</v>
      </c>
      <c r="K880" s="144" t="s">
        <v>144</v>
      </c>
      <c r="L880" s="31"/>
      <c r="M880" s="148" t="s">
        <v>1</v>
      </c>
      <c r="N880" s="149" t="s">
        <v>39</v>
      </c>
      <c r="O880" s="150">
        <v>3.5000000000000003E-2</v>
      </c>
      <c r="P880" s="150">
        <f>O880*H880</f>
        <v>1.9419400000000002</v>
      </c>
      <c r="Q880" s="150">
        <v>0</v>
      </c>
      <c r="R880" s="150">
        <f>Q880*H880</f>
        <v>0</v>
      </c>
      <c r="S880" s="150">
        <v>1.4999999999999999E-4</v>
      </c>
      <c r="T880" s="151">
        <f>S880*H880</f>
        <v>8.3225999999999994E-3</v>
      </c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R880" s="152" t="s">
        <v>246</v>
      </c>
      <c r="AT880" s="152" t="s">
        <v>140</v>
      </c>
      <c r="AU880" s="152" t="s">
        <v>83</v>
      </c>
      <c r="AY880" s="18" t="s">
        <v>138</v>
      </c>
      <c r="BE880" s="153">
        <f>IF(N880="základní",J880,0)</f>
        <v>0</v>
      </c>
      <c r="BF880" s="153">
        <f>IF(N880="snížená",J880,0)</f>
        <v>0</v>
      </c>
      <c r="BG880" s="153">
        <f>IF(N880="zákl. přenesená",J880,0)</f>
        <v>0</v>
      </c>
      <c r="BH880" s="153">
        <f>IF(N880="sníž. přenesená",J880,0)</f>
        <v>0</v>
      </c>
      <c r="BI880" s="153">
        <f>IF(N880="nulová",J880,0)</f>
        <v>0</v>
      </c>
      <c r="BJ880" s="18" t="s">
        <v>79</v>
      </c>
      <c r="BK880" s="153">
        <f>ROUND(I880*H880,2)</f>
        <v>0</v>
      </c>
      <c r="BL880" s="18" t="s">
        <v>246</v>
      </c>
      <c r="BM880" s="152" t="s">
        <v>1002</v>
      </c>
    </row>
    <row r="881" spans="1:65" s="13" customFormat="1" x14ac:dyDescent="0.2">
      <c r="B881" s="154"/>
      <c r="D881" s="155" t="s">
        <v>147</v>
      </c>
      <c r="E881" s="156" t="s">
        <v>1</v>
      </c>
      <c r="F881" s="157" t="s">
        <v>1003</v>
      </c>
      <c r="H881" s="156" t="s">
        <v>1</v>
      </c>
      <c r="L881" s="154"/>
      <c r="M881" s="158"/>
      <c r="N881" s="159"/>
      <c r="O881" s="159"/>
      <c r="P881" s="159"/>
      <c r="Q881" s="159"/>
      <c r="R881" s="159"/>
      <c r="S881" s="159"/>
      <c r="T881" s="160"/>
      <c r="AT881" s="156" t="s">
        <v>147</v>
      </c>
      <c r="AU881" s="156" t="s">
        <v>83</v>
      </c>
      <c r="AV881" s="13" t="s">
        <v>79</v>
      </c>
      <c r="AW881" s="13" t="s">
        <v>30</v>
      </c>
      <c r="AX881" s="13" t="s">
        <v>74</v>
      </c>
      <c r="AY881" s="156" t="s">
        <v>138</v>
      </c>
    </row>
    <row r="882" spans="1:65" s="13" customFormat="1" x14ac:dyDescent="0.2">
      <c r="B882" s="154"/>
      <c r="D882" s="155" t="s">
        <v>147</v>
      </c>
      <c r="E882" s="156" t="s">
        <v>1</v>
      </c>
      <c r="F882" s="157" t="s">
        <v>166</v>
      </c>
      <c r="H882" s="156" t="s">
        <v>1</v>
      </c>
      <c r="L882" s="154"/>
      <c r="M882" s="158"/>
      <c r="N882" s="159"/>
      <c r="O882" s="159"/>
      <c r="P882" s="159"/>
      <c r="Q882" s="159"/>
      <c r="R882" s="159"/>
      <c r="S882" s="159"/>
      <c r="T882" s="160"/>
      <c r="AT882" s="156" t="s">
        <v>147</v>
      </c>
      <c r="AU882" s="156" t="s">
        <v>83</v>
      </c>
      <c r="AV882" s="13" t="s">
        <v>79</v>
      </c>
      <c r="AW882" s="13" t="s">
        <v>30</v>
      </c>
      <c r="AX882" s="13" t="s">
        <v>74</v>
      </c>
      <c r="AY882" s="156" t="s">
        <v>138</v>
      </c>
    </row>
    <row r="883" spans="1:65" s="14" customFormat="1" x14ac:dyDescent="0.2">
      <c r="B883" s="161"/>
      <c r="D883" s="155" t="s">
        <v>147</v>
      </c>
      <c r="E883" s="162" t="s">
        <v>1</v>
      </c>
      <c r="F883" s="163" t="s">
        <v>516</v>
      </c>
      <c r="H883" s="164">
        <v>25.783999999999999</v>
      </c>
      <c r="L883" s="161"/>
      <c r="M883" s="165"/>
      <c r="N883" s="166"/>
      <c r="O883" s="166"/>
      <c r="P883" s="166"/>
      <c r="Q883" s="166"/>
      <c r="R883" s="166"/>
      <c r="S883" s="166"/>
      <c r="T883" s="167"/>
      <c r="AT883" s="162" t="s">
        <v>147</v>
      </c>
      <c r="AU883" s="162" t="s">
        <v>83</v>
      </c>
      <c r="AV883" s="14" t="s">
        <v>83</v>
      </c>
      <c r="AW883" s="14" t="s">
        <v>30</v>
      </c>
      <c r="AX883" s="14" t="s">
        <v>74</v>
      </c>
      <c r="AY883" s="162" t="s">
        <v>138</v>
      </c>
    </row>
    <row r="884" spans="1:65" s="13" customFormat="1" x14ac:dyDescent="0.2">
      <c r="B884" s="154"/>
      <c r="D884" s="155" t="s">
        <v>147</v>
      </c>
      <c r="E884" s="156" t="s">
        <v>1</v>
      </c>
      <c r="F884" s="157" t="s">
        <v>167</v>
      </c>
      <c r="H884" s="156" t="s">
        <v>1</v>
      </c>
      <c r="L884" s="154"/>
      <c r="M884" s="158"/>
      <c r="N884" s="159"/>
      <c r="O884" s="159"/>
      <c r="P884" s="159"/>
      <c r="Q884" s="159"/>
      <c r="R884" s="159"/>
      <c r="S884" s="159"/>
      <c r="T884" s="160"/>
      <c r="AT884" s="156" t="s">
        <v>147</v>
      </c>
      <c r="AU884" s="156" t="s">
        <v>83</v>
      </c>
      <c r="AV884" s="13" t="s">
        <v>79</v>
      </c>
      <c r="AW884" s="13" t="s">
        <v>30</v>
      </c>
      <c r="AX884" s="13" t="s">
        <v>74</v>
      </c>
      <c r="AY884" s="156" t="s">
        <v>138</v>
      </c>
    </row>
    <row r="885" spans="1:65" s="14" customFormat="1" x14ac:dyDescent="0.2">
      <c r="B885" s="161"/>
      <c r="D885" s="155" t="s">
        <v>147</v>
      </c>
      <c r="E885" s="162" t="s">
        <v>1</v>
      </c>
      <c r="F885" s="163" t="s">
        <v>359</v>
      </c>
      <c r="H885" s="164">
        <v>18</v>
      </c>
      <c r="L885" s="161"/>
      <c r="M885" s="165"/>
      <c r="N885" s="166"/>
      <c r="O885" s="166"/>
      <c r="P885" s="166"/>
      <c r="Q885" s="166"/>
      <c r="R885" s="166"/>
      <c r="S885" s="166"/>
      <c r="T885" s="167"/>
      <c r="AT885" s="162" t="s">
        <v>147</v>
      </c>
      <c r="AU885" s="162" t="s">
        <v>83</v>
      </c>
      <c r="AV885" s="14" t="s">
        <v>83</v>
      </c>
      <c r="AW885" s="14" t="s">
        <v>30</v>
      </c>
      <c r="AX885" s="14" t="s">
        <v>74</v>
      </c>
      <c r="AY885" s="162" t="s">
        <v>138</v>
      </c>
    </row>
    <row r="886" spans="1:65" s="13" customFormat="1" x14ac:dyDescent="0.2">
      <c r="B886" s="154"/>
      <c r="D886" s="155" t="s">
        <v>147</v>
      </c>
      <c r="E886" s="156" t="s">
        <v>1</v>
      </c>
      <c r="F886" s="157" t="s">
        <v>288</v>
      </c>
      <c r="H886" s="156" t="s">
        <v>1</v>
      </c>
      <c r="L886" s="154"/>
      <c r="M886" s="158"/>
      <c r="N886" s="159"/>
      <c r="O886" s="159"/>
      <c r="P886" s="159"/>
      <c r="Q886" s="159"/>
      <c r="R886" s="159"/>
      <c r="S886" s="159"/>
      <c r="T886" s="160"/>
      <c r="AT886" s="156" t="s">
        <v>147</v>
      </c>
      <c r="AU886" s="156" t="s">
        <v>83</v>
      </c>
      <c r="AV886" s="13" t="s">
        <v>79</v>
      </c>
      <c r="AW886" s="13" t="s">
        <v>30</v>
      </c>
      <c r="AX886" s="13" t="s">
        <v>74</v>
      </c>
      <c r="AY886" s="156" t="s">
        <v>138</v>
      </c>
    </row>
    <row r="887" spans="1:65" s="14" customFormat="1" x14ac:dyDescent="0.2">
      <c r="B887" s="161"/>
      <c r="D887" s="155" t="s">
        <v>147</v>
      </c>
      <c r="E887" s="162" t="s">
        <v>1</v>
      </c>
      <c r="F887" s="163" t="s">
        <v>360</v>
      </c>
      <c r="H887" s="164">
        <v>7.35</v>
      </c>
      <c r="L887" s="161"/>
      <c r="M887" s="165"/>
      <c r="N887" s="166"/>
      <c r="O887" s="166"/>
      <c r="P887" s="166"/>
      <c r="Q887" s="166"/>
      <c r="R887" s="166"/>
      <c r="S887" s="166"/>
      <c r="T887" s="167"/>
      <c r="AT887" s="162" t="s">
        <v>147</v>
      </c>
      <c r="AU887" s="162" t="s">
        <v>83</v>
      </c>
      <c r="AV887" s="14" t="s">
        <v>83</v>
      </c>
      <c r="AW887" s="14" t="s">
        <v>30</v>
      </c>
      <c r="AX887" s="14" t="s">
        <v>74</v>
      </c>
      <c r="AY887" s="162" t="s">
        <v>138</v>
      </c>
    </row>
    <row r="888" spans="1:65" s="13" customFormat="1" x14ac:dyDescent="0.2">
      <c r="B888" s="154"/>
      <c r="D888" s="155" t="s">
        <v>147</v>
      </c>
      <c r="E888" s="156" t="s">
        <v>1</v>
      </c>
      <c r="F888" s="157" t="s">
        <v>293</v>
      </c>
      <c r="H888" s="156" t="s">
        <v>1</v>
      </c>
      <c r="L888" s="154"/>
      <c r="M888" s="158"/>
      <c r="N888" s="159"/>
      <c r="O888" s="159"/>
      <c r="P888" s="159"/>
      <c r="Q888" s="159"/>
      <c r="R888" s="159"/>
      <c r="S888" s="159"/>
      <c r="T888" s="160"/>
      <c r="AT888" s="156" t="s">
        <v>147</v>
      </c>
      <c r="AU888" s="156" t="s">
        <v>83</v>
      </c>
      <c r="AV888" s="13" t="s">
        <v>79</v>
      </c>
      <c r="AW888" s="13" t="s">
        <v>30</v>
      </c>
      <c r="AX888" s="13" t="s">
        <v>74</v>
      </c>
      <c r="AY888" s="156" t="s">
        <v>138</v>
      </c>
    </row>
    <row r="889" spans="1:65" s="14" customFormat="1" x14ac:dyDescent="0.2">
      <c r="B889" s="161"/>
      <c r="D889" s="155" t="s">
        <v>147</v>
      </c>
      <c r="E889" s="162" t="s">
        <v>1</v>
      </c>
      <c r="F889" s="163" t="s">
        <v>358</v>
      </c>
      <c r="H889" s="164">
        <v>4.3499999999999996</v>
      </c>
      <c r="L889" s="161"/>
      <c r="M889" s="165"/>
      <c r="N889" s="166"/>
      <c r="O889" s="166"/>
      <c r="P889" s="166"/>
      <c r="Q889" s="166"/>
      <c r="R889" s="166"/>
      <c r="S889" s="166"/>
      <c r="T889" s="167"/>
      <c r="AT889" s="162" t="s">
        <v>147</v>
      </c>
      <c r="AU889" s="162" t="s">
        <v>83</v>
      </c>
      <c r="AV889" s="14" t="s">
        <v>83</v>
      </c>
      <c r="AW889" s="14" t="s">
        <v>30</v>
      </c>
      <c r="AX889" s="14" t="s">
        <v>74</v>
      </c>
      <c r="AY889" s="162" t="s">
        <v>138</v>
      </c>
    </row>
    <row r="890" spans="1:65" s="15" customFormat="1" x14ac:dyDescent="0.2">
      <c r="B890" s="168"/>
      <c r="D890" s="155" t="s">
        <v>147</v>
      </c>
      <c r="E890" s="169" t="s">
        <v>1</v>
      </c>
      <c r="F890" s="170" t="s">
        <v>153</v>
      </c>
      <c r="H890" s="171">
        <v>55.484000000000002</v>
      </c>
      <c r="L890" s="168"/>
      <c r="M890" s="172"/>
      <c r="N890" s="173"/>
      <c r="O890" s="173"/>
      <c r="P890" s="173"/>
      <c r="Q890" s="173"/>
      <c r="R890" s="173"/>
      <c r="S890" s="173"/>
      <c r="T890" s="174"/>
      <c r="AT890" s="169" t="s">
        <v>147</v>
      </c>
      <c r="AU890" s="169" t="s">
        <v>83</v>
      </c>
      <c r="AV890" s="15" t="s">
        <v>145</v>
      </c>
      <c r="AW890" s="15" t="s">
        <v>30</v>
      </c>
      <c r="AX890" s="15" t="s">
        <v>79</v>
      </c>
      <c r="AY890" s="169" t="s">
        <v>138</v>
      </c>
    </row>
    <row r="891" spans="1:65" s="2" customFormat="1" ht="16.5" customHeight="1" x14ac:dyDescent="0.2">
      <c r="A891" s="30"/>
      <c r="B891" s="141"/>
      <c r="C891" s="142">
        <v>192</v>
      </c>
      <c r="D891" s="142" t="s">
        <v>140</v>
      </c>
      <c r="E891" s="143" t="s">
        <v>1004</v>
      </c>
      <c r="F891" s="144" t="s">
        <v>1005</v>
      </c>
      <c r="G891" s="145" t="s">
        <v>143</v>
      </c>
      <c r="H891" s="146">
        <v>55.484000000000002</v>
      </c>
      <c r="I891" s="147"/>
      <c r="J891" s="147">
        <f>ROUND(I891*H891,2)</f>
        <v>0</v>
      </c>
      <c r="K891" s="144" t="s">
        <v>144</v>
      </c>
      <c r="L891" s="31"/>
      <c r="M891" s="148" t="s">
        <v>1</v>
      </c>
      <c r="N891" s="149" t="s">
        <v>39</v>
      </c>
      <c r="O891" s="150">
        <v>7.3999999999999996E-2</v>
      </c>
      <c r="P891" s="150">
        <f>O891*H891</f>
        <v>4.1058159999999999</v>
      </c>
      <c r="Q891" s="150">
        <v>1E-3</v>
      </c>
      <c r="R891" s="150">
        <f>Q891*H891</f>
        <v>5.5484000000000006E-2</v>
      </c>
      <c r="S891" s="150">
        <v>3.1E-4</v>
      </c>
      <c r="T891" s="151">
        <f>S891*H891</f>
        <v>1.720004E-2</v>
      </c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R891" s="152" t="s">
        <v>246</v>
      </c>
      <c r="AT891" s="152" t="s">
        <v>140</v>
      </c>
      <c r="AU891" s="152" t="s">
        <v>83</v>
      </c>
      <c r="AY891" s="18" t="s">
        <v>138</v>
      </c>
      <c r="BE891" s="153">
        <f>IF(N891="základní",J891,0)</f>
        <v>0</v>
      </c>
      <c r="BF891" s="153">
        <f>IF(N891="snížená",J891,0)</f>
        <v>0</v>
      </c>
      <c r="BG891" s="153">
        <f>IF(N891="zákl. přenesená",J891,0)</f>
        <v>0</v>
      </c>
      <c r="BH891" s="153">
        <f>IF(N891="sníž. přenesená",J891,0)</f>
        <v>0</v>
      </c>
      <c r="BI891" s="153">
        <f>IF(N891="nulová",J891,0)</f>
        <v>0</v>
      </c>
      <c r="BJ891" s="18" t="s">
        <v>79</v>
      </c>
      <c r="BK891" s="153">
        <f>ROUND(I891*H891,2)</f>
        <v>0</v>
      </c>
      <c r="BL891" s="18" t="s">
        <v>246</v>
      </c>
      <c r="BM891" s="152" t="s">
        <v>1006</v>
      </c>
    </row>
    <row r="892" spans="1:65" s="13" customFormat="1" x14ac:dyDescent="0.2">
      <c r="B892" s="154"/>
      <c r="D892" s="155" t="s">
        <v>147</v>
      </c>
      <c r="E892" s="156" t="s">
        <v>1</v>
      </c>
      <c r="F892" s="157" t="s">
        <v>1007</v>
      </c>
      <c r="H892" s="156" t="s">
        <v>1</v>
      </c>
      <c r="L892" s="154"/>
      <c r="M892" s="158"/>
      <c r="N892" s="159"/>
      <c r="O892" s="159"/>
      <c r="P892" s="159"/>
      <c r="Q892" s="159"/>
      <c r="R892" s="159"/>
      <c r="S892" s="159"/>
      <c r="T892" s="160"/>
      <c r="AT892" s="156" t="s">
        <v>147</v>
      </c>
      <c r="AU892" s="156" t="s">
        <v>83</v>
      </c>
      <c r="AV892" s="13" t="s">
        <v>79</v>
      </c>
      <c r="AW892" s="13" t="s">
        <v>30</v>
      </c>
      <c r="AX892" s="13" t="s">
        <v>74</v>
      </c>
      <c r="AY892" s="156" t="s">
        <v>138</v>
      </c>
    </row>
    <row r="893" spans="1:65" s="13" customFormat="1" x14ac:dyDescent="0.2">
      <c r="B893" s="154"/>
      <c r="D893" s="155" t="s">
        <v>147</v>
      </c>
      <c r="E893" s="156" t="s">
        <v>1</v>
      </c>
      <c r="F893" s="157" t="s">
        <v>166</v>
      </c>
      <c r="H893" s="156" t="s">
        <v>1</v>
      </c>
      <c r="L893" s="154"/>
      <c r="M893" s="158"/>
      <c r="N893" s="159"/>
      <c r="O893" s="159"/>
      <c r="P893" s="159"/>
      <c r="Q893" s="159"/>
      <c r="R893" s="159"/>
      <c r="S893" s="159"/>
      <c r="T893" s="160"/>
      <c r="AT893" s="156" t="s">
        <v>147</v>
      </c>
      <c r="AU893" s="156" t="s">
        <v>83</v>
      </c>
      <c r="AV893" s="13" t="s">
        <v>79</v>
      </c>
      <c r="AW893" s="13" t="s">
        <v>30</v>
      </c>
      <c r="AX893" s="13" t="s">
        <v>74</v>
      </c>
      <c r="AY893" s="156" t="s">
        <v>138</v>
      </c>
    </row>
    <row r="894" spans="1:65" s="14" customFormat="1" x14ac:dyDescent="0.2">
      <c r="B894" s="161"/>
      <c r="D894" s="155" t="s">
        <v>147</v>
      </c>
      <c r="E894" s="162" t="s">
        <v>1</v>
      </c>
      <c r="F894" s="163" t="s">
        <v>516</v>
      </c>
      <c r="H894" s="164">
        <v>25.783999999999999</v>
      </c>
      <c r="L894" s="161"/>
      <c r="M894" s="165"/>
      <c r="N894" s="166"/>
      <c r="O894" s="166"/>
      <c r="P894" s="166"/>
      <c r="Q894" s="166"/>
      <c r="R894" s="166"/>
      <c r="S894" s="166"/>
      <c r="T894" s="167"/>
      <c r="AT894" s="162" t="s">
        <v>147</v>
      </c>
      <c r="AU894" s="162" t="s">
        <v>83</v>
      </c>
      <c r="AV894" s="14" t="s">
        <v>83</v>
      </c>
      <c r="AW894" s="14" t="s">
        <v>30</v>
      </c>
      <c r="AX894" s="14" t="s">
        <v>74</v>
      </c>
      <c r="AY894" s="162" t="s">
        <v>138</v>
      </c>
    </row>
    <row r="895" spans="1:65" s="13" customFormat="1" x14ac:dyDescent="0.2">
      <c r="B895" s="154"/>
      <c r="D895" s="155" t="s">
        <v>147</v>
      </c>
      <c r="E895" s="156" t="s">
        <v>1</v>
      </c>
      <c r="F895" s="157" t="s">
        <v>167</v>
      </c>
      <c r="H895" s="156" t="s">
        <v>1</v>
      </c>
      <c r="L895" s="154"/>
      <c r="M895" s="158"/>
      <c r="N895" s="159"/>
      <c r="O895" s="159"/>
      <c r="P895" s="159"/>
      <c r="Q895" s="159"/>
      <c r="R895" s="159"/>
      <c r="S895" s="159"/>
      <c r="T895" s="160"/>
      <c r="AT895" s="156" t="s">
        <v>147</v>
      </c>
      <c r="AU895" s="156" t="s">
        <v>83</v>
      </c>
      <c r="AV895" s="13" t="s">
        <v>79</v>
      </c>
      <c r="AW895" s="13" t="s">
        <v>30</v>
      </c>
      <c r="AX895" s="13" t="s">
        <v>74</v>
      </c>
      <c r="AY895" s="156" t="s">
        <v>138</v>
      </c>
    </row>
    <row r="896" spans="1:65" s="14" customFormat="1" x14ac:dyDescent="0.2">
      <c r="B896" s="161"/>
      <c r="D896" s="155" t="s">
        <v>147</v>
      </c>
      <c r="E896" s="162" t="s">
        <v>1</v>
      </c>
      <c r="F896" s="163" t="s">
        <v>359</v>
      </c>
      <c r="H896" s="164">
        <v>18</v>
      </c>
      <c r="L896" s="161"/>
      <c r="M896" s="165"/>
      <c r="N896" s="166"/>
      <c r="O896" s="166"/>
      <c r="P896" s="166"/>
      <c r="Q896" s="166"/>
      <c r="R896" s="166"/>
      <c r="S896" s="166"/>
      <c r="T896" s="167"/>
      <c r="AT896" s="162" t="s">
        <v>147</v>
      </c>
      <c r="AU896" s="162" t="s">
        <v>83</v>
      </c>
      <c r="AV896" s="14" t="s">
        <v>83</v>
      </c>
      <c r="AW896" s="14" t="s">
        <v>30</v>
      </c>
      <c r="AX896" s="14" t="s">
        <v>74</v>
      </c>
      <c r="AY896" s="162" t="s">
        <v>138</v>
      </c>
    </row>
    <row r="897" spans="1:65" s="13" customFormat="1" x14ac:dyDescent="0.2">
      <c r="B897" s="154"/>
      <c r="D897" s="155" t="s">
        <v>147</v>
      </c>
      <c r="E897" s="156" t="s">
        <v>1</v>
      </c>
      <c r="F897" s="157" t="s">
        <v>288</v>
      </c>
      <c r="H897" s="156" t="s">
        <v>1</v>
      </c>
      <c r="L897" s="154"/>
      <c r="M897" s="158"/>
      <c r="N897" s="159"/>
      <c r="O897" s="159"/>
      <c r="P897" s="159"/>
      <c r="Q897" s="159"/>
      <c r="R897" s="159"/>
      <c r="S897" s="159"/>
      <c r="T897" s="160"/>
      <c r="AT897" s="156" t="s">
        <v>147</v>
      </c>
      <c r="AU897" s="156" t="s">
        <v>83</v>
      </c>
      <c r="AV897" s="13" t="s">
        <v>79</v>
      </c>
      <c r="AW897" s="13" t="s">
        <v>30</v>
      </c>
      <c r="AX897" s="13" t="s">
        <v>74</v>
      </c>
      <c r="AY897" s="156" t="s">
        <v>138</v>
      </c>
    </row>
    <row r="898" spans="1:65" s="14" customFormat="1" x14ac:dyDescent="0.2">
      <c r="B898" s="161"/>
      <c r="D898" s="155" t="s">
        <v>147</v>
      </c>
      <c r="E898" s="162" t="s">
        <v>1</v>
      </c>
      <c r="F898" s="163" t="s">
        <v>360</v>
      </c>
      <c r="H898" s="164">
        <v>7.35</v>
      </c>
      <c r="L898" s="161"/>
      <c r="M898" s="165"/>
      <c r="N898" s="166"/>
      <c r="O898" s="166"/>
      <c r="P898" s="166"/>
      <c r="Q898" s="166"/>
      <c r="R898" s="166"/>
      <c r="S898" s="166"/>
      <c r="T898" s="167"/>
      <c r="AT898" s="162" t="s">
        <v>147</v>
      </c>
      <c r="AU898" s="162" t="s">
        <v>83</v>
      </c>
      <c r="AV898" s="14" t="s">
        <v>83</v>
      </c>
      <c r="AW898" s="14" t="s">
        <v>30</v>
      </c>
      <c r="AX898" s="14" t="s">
        <v>74</v>
      </c>
      <c r="AY898" s="162" t="s">
        <v>138</v>
      </c>
    </row>
    <row r="899" spans="1:65" s="13" customFormat="1" x14ac:dyDescent="0.2">
      <c r="B899" s="154"/>
      <c r="D899" s="155" t="s">
        <v>147</v>
      </c>
      <c r="E899" s="156" t="s">
        <v>1</v>
      </c>
      <c r="F899" s="157" t="s">
        <v>293</v>
      </c>
      <c r="H899" s="156" t="s">
        <v>1</v>
      </c>
      <c r="L899" s="154"/>
      <c r="M899" s="158"/>
      <c r="N899" s="159"/>
      <c r="O899" s="159"/>
      <c r="P899" s="159"/>
      <c r="Q899" s="159"/>
      <c r="R899" s="159"/>
      <c r="S899" s="159"/>
      <c r="T899" s="160"/>
      <c r="AT899" s="156" t="s">
        <v>147</v>
      </c>
      <c r="AU899" s="156" t="s">
        <v>83</v>
      </c>
      <c r="AV899" s="13" t="s">
        <v>79</v>
      </c>
      <c r="AW899" s="13" t="s">
        <v>30</v>
      </c>
      <c r="AX899" s="13" t="s">
        <v>74</v>
      </c>
      <c r="AY899" s="156" t="s">
        <v>138</v>
      </c>
    </row>
    <row r="900" spans="1:65" s="14" customFormat="1" x14ac:dyDescent="0.2">
      <c r="B900" s="161"/>
      <c r="D900" s="155" t="s">
        <v>147</v>
      </c>
      <c r="E900" s="162" t="s">
        <v>1</v>
      </c>
      <c r="F900" s="163" t="s">
        <v>358</v>
      </c>
      <c r="H900" s="164">
        <v>4.3499999999999996</v>
      </c>
      <c r="L900" s="161"/>
      <c r="M900" s="165"/>
      <c r="N900" s="166"/>
      <c r="O900" s="166"/>
      <c r="P900" s="166"/>
      <c r="Q900" s="166"/>
      <c r="R900" s="166"/>
      <c r="S900" s="166"/>
      <c r="T900" s="167"/>
      <c r="AT900" s="162" t="s">
        <v>147</v>
      </c>
      <c r="AU900" s="162" t="s">
        <v>83</v>
      </c>
      <c r="AV900" s="14" t="s">
        <v>83</v>
      </c>
      <c r="AW900" s="14" t="s">
        <v>30</v>
      </c>
      <c r="AX900" s="14" t="s">
        <v>74</v>
      </c>
      <c r="AY900" s="162" t="s">
        <v>138</v>
      </c>
    </row>
    <row r="901" spans="1:65" s="15" customFormat="1" x14ac:dyDescent="0.2">
      <c r="B901" s="168"/>
      <c r="D901" s="155" t="s">
        <v>147</v>
      </c>
      <c r="E901" s="169" t="s">
        <v>1</v>
      </c>
      <c r="F901" s="170" t="s">
        <v>153</v>
      </c>
      <c r="H901" s="171">
        <v>55.484000000000002</v>
      </c>
      <c r="L901" s="168"/>
      <c r="M901" s="172"/>
      <c r="N901" s="173"/>
      <c r="O901" s="173"/>
      <c r="P901" s="173"/>
      <c r="Q901" s="173"/>
      <c r="R901" s="173"/>
      <c r="S901" s="173"/>
      <c r="T901" s="174"/>
      <c r="AT901" s="169" t="s">
        <v>147</v>
      </c>
      <c r="AU901" s="169" t="s">
        <v>83</v>
      </c>
      <c r="AV901" s="15" t="s">
        <v>145</v>
      </c>
      <c r="AW901" s="15" t="s">
        <v>30</v>
      </c>
      <c r="AX901" s="15" t="s">
        <v>79</v>
      </c>
      <c r="AY901" s="169" t="s">
        <v>138</v>
      </c>
    </row>
    <row r="902" spans="1:65" s="2" customFormat="1" ht="21.75" customHeight="1" x14ac:dyDescent="0.2">
      <c r="A902" s="30"/>
      <c r="B902" s="141"/>
      <c r="C902" s="142">
        <v>193</v>
      </c>
      <c r="D902" s="142" t="s">
        <v>140</v>
      </c>
      <c r="E902" s="143" t="s">
        <v>1008</v>
      </c>
      <c r="F902" s="144" t="s">
        <v>1009</v>
      </c>
      <c r="G902" s="145" t="s">
        <v>143</v>
      </c>
      <c r="H902" s="146">
        <v>228.03200000000001</v>
      </c>
      <c r="I902" s="147"/>
      <c r="J902" s="147">
        <f>ROUND(I902*H902,2)</f>
        <v>0</v>
      </c>
      <c r="K902" s="144" t="s">
        <v>144</v>
      </c>
      <c r="L902" s="31"/>
      <c r="M902" s="148" t="s">
        <v>1</v>
      </c>
      <c r="N902" s="149" t="s">
        <v>39</v>
      </c>
      <c r="O902" s="150">
        <v>3.3000000000000002E-2</v>
      </c>
      <c r="P902" s="150">
        <f>O902*H902</f>
        <v>7.5250560000000011</v>
      </c>
      <c r="Q902" s="150">
        <v>2.0000000000000001E-4</v>
      </c>
      <c r="R902" s="150">
        <f>Q902*H902</f>
        <v>4.5606400000000005E-2</v>
      </c>
      <c r="S902" s="150">
        <v>0</v>
      </c>
      <c r="T902" s="151">
        <f>S902*H902</f>
        <v>0</v>
      </c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R902" s="152" t="s">
        <v>246</v>
      </c>
      <c r="AT902" s="152" t="s">
        <v>140</v>
      </c>
      <c r="AU902" s="152" t="s">
        <v>83</v>
      </c>
      <c r="AY902" s="18" t="s">
        <v>138</v>
      </c>
      <c r="BE902" s="153">
        <f>IF(N902="základní",J902,0)</f>
        <v>0</v>
      </c>
      <c r="BF902" s="153">
        <f>IF(N902="snížená",J902,0)</f>
        <v>0</v>
      </c>
      <c r="BG902" s="153">
        <f>IF(N902="zákl. přenesená",J902,0)</f>
        <v>0</v>
      </c>
      <c r="BH902" s="153">
        <f>IF(N902="sníž. přenesená",J902,0)</f>
        <v>0</v>
      </c>
      <c r="BI902" s="153">
        <f>IF(N902="nulová",J902,0)</f>
        <v>0</v>
      </c>
      <c r="BJ902" s="18" t="s">
        <v>79</v>
      </c>
      <c r="BK902" s="153">
        <f>ROUND(I902*H902,2)</f>
        <v>0</v>
      </c>
      <c r="BL902" s="18" t="s">
        <v>246</v>
      </c>
      <c r="BM902" s="152" t="s">
        <v>1010</v>
      </c>
    </row>
    <row r="903" spans="1:65" s="13" customFormat="1" x14ac:dyDescent="0.2">
      <c r="B903" s="154"/>
      <c r="D903" s="155" t="s">
        <v>147</v>
      </c>
      <c r="E903" s="156" t="s">
        <v>1</v>
      </c>
      <c r="F903" s="157" t="s">
        <v>166</v>
      </c>
      <c r="H903" s="156" t="s">
        <v>1</v>
      </c>
      <c r="L903" s="154"/>
      <c r="M903" s="158"/>
      <c r="N903" s="159"/>
      <c r="O903" s="159"/>
      <c r="P903" s="159"/>
      <c r="Q903" s="159"/>
      <c r="R903" s="159"/>
      <c r="S903" s="159"/>
      <c r="T903" s="160"/>
      <c r="AT903" s="156" t="s">
        <v>147</v>
      </c>
      <c r="AU903" s="156" t="s">
        <v>83</v>
      </c>
      <c r="AV903" s="13" t="s">
        <v>79</v>
      </c>
      <c r="AW903" s="13" t="s">
        <v>30</v>
      </c>
      <c r="AX903" s="13" t="s">
        <v>74</v>
      </c>
      <c r="AY903" s="156" t="s">
        <v>138</v>
      </c>
    </row>
    <row r="904" spans="1:65" s="14" customFormat="1" x14ac:dyDescent="0.2">
      <c r="B904" s="161"/>
      <c r="D904" s="155" t="s">
        <v>147</v>
      </c>
      <c r="E904" s="162" t="s">
        <v>1</v>
      </c>
      <c r="F904" s="163" t="s">
        <v>516</v>
      </c>
      <c r="H904" s="164">
        <v>25.783999999999999</v>
      </c>
      <c r="L904" s="161"/>
      <c r="M904" s="165"/>
      <c r="N904" s="166"/>
      <c r="O904" s="166"/>
      <c r="P904" s="166"/>
      <c r="Q904" s="166"/>
      <c r="R904" s="166"/>
      <c r="S904" s="166"/>
      <c r="T904" s="167"/>
      <c r="AT904" s="162" t="s">
        <v>147</v>
      </c>
      <c r="AU904" s="162" t="s">
        <v>83</v>
      </c>
      <c r="AV904" s="14" t="s">
        <v>83</v>
      </c>
      <c r="AW904" s="14" t="s">
        <v>30</v>
      </c>
      <c r="AX904" s="14" t="s">
        <v>74</v>
      </c>
      <c r="AY904" s="162" t="s">
        <v>138</v>
      </c>
    </row>
    <row r="905" spans="1:65" s="14" customFormat="1" x14ac:dyDescent="0.2">
      <c r="B905" s="161"/>
      <c r="D905" s="155" t="s">
        <v>147</v>
      </c>
      <c r="E905" s="162" t="s">
        <v>1</v>
      </c>
      <c r="F905" s="163" t="s">
        <v>280</v>
      </c>
      <c r="H905" s="164">
        <v>61.2</v>
      </c>
      <c r="L905" s="161"/>
      <c r="M905" s="165"/>
      <c r="N905" s="166"/>
      <c r="O905" s="166"/>
      <c r="P905" s="166"/>
      <c r="Q905" s="166"/>
      <c r="R905" s="166"/>
      <c r="S905" s="166"/>
      <c r="T905" s="167"/>
      <c r="AT905" s="162" t="s">
        <v>147</v>
      </c>
      <c r="AU905" s="162" t="s">
        <v>83</v>
      </c>
      <c r="AV905" s="14" t="s">
        <v>83</v>
      </c>
      <c r="AW905" s="14" t="s">
        <v>30</v>
      </c>
      <c r="AX905" s="14" t="s">
        <v>74</v>
      </c>
      <c r="AY905" s="162" t="s">
        <v>138</v>
      </c>
    </row>
    <row r="906" spans="1:65" s="14" customFormat="1" x14ac:dyDescent="0.2">
      <c r="B906" s="161"/>
      <c r="D906" s="155" t="s">
        <v>147</v>
      </c>
      <c r="E906" s="162" t="s">
        <v>1</v>
      </c>
      <c r="F906" s="163" t="s">
        <v>281</v>
      </c>
      <c r="H906" s="164">
        <v>2.5430000000000001</v>
      </c>
      <c r="L906" s="161"/>
      <c r="M906" s="165"/>
      <c r="N906" s="166"/>
      <c r="O906" s="166"/>
      <c r="P906" s="166"/>
      <c r="Q906" s="166"/>
      <c r="R906" s="166"/>
      <c r="S906" s="166"/>
      <c r="T906" s="167"/>
      <c r="AT906" s="162" t="s">
        <v>147</v>
      </c>
      <c r="AU906" s="162" t="s">
        <v>83</v>
      </c>
      <c r="AV906" s="14" t="s">
        <v>83</v>
      </c>
      <c r="AW906" s="14" t="s">
        <v>30</v>
      </c>
      <c r="AX906" s="14" t="s">
        <v>74</v>
      </c>
      <c r="AY906" s="162" t="s">
        <v>138</v>
      </c>
    </row>
    <row r="907" spans="1:65" s="14" customFormat="1" x14ac:dyDescent="0.2">
      <c r="B907" s="161"/>
      <c r="D907" s="155" t="s">
        <v>147</v>
      </c>
      <c r="E907" s="162" t="s">
        <v>1</v>
      </c>
      <c r="F907" s="163" t="s">
        <v>282</v>
      </c>
      <c r="H907" s="164">
        <v>2.73</v>
      </c>
      <c r="L907" s="161"/>
      <c r="M907" s="165"/>
      <c r="N907" s="166"/>
      <c r="O907" s="166"/>
      <c r="P907" s="166"/>
      <c r="Q907" s="166"/>
      <c r="R907" s="166"/>
      <c r="S907" s="166"/>
      <c r="T907" s="167"/>
      <c r="AT907" s="162" t="s">
        <v>147</v>
      </c>
      <c r="AU907" s="162" t="s">
        <v>83</v>
      </c>
      <c r="AV907" s="14" t="s">
        <v>83</v>
      </c>
      <c r="AW907" s="14" t="s">
        <v>30</v>
      </c>
      <c r="AX907" s="14" t="s">
        <v>74</v>
      </c>
      <c r="AY907" s="162" t="s">
        <v>138</v>
      </c>
    </row>
    <row r="908" spans="1:65" s="13" customFormat="1" x14ac:dyDescent="0.2">
      <c r="B908" s="154"/>
      <c r="D908" s="155" t="s">
        <v>147</v>
      </c>
      <c r="E908" s="156" t="s">
        <v>1</v>
      </c>
      <c r="F908" s="157" t="s">
        <v>283</v>
      </c>
      <c r="H908" s="156" t="s">
        <v>1</v>
      </c>
      <c r="L908" s="154"/>
      <c r="M908" s="158"/>
      <c r="N908" s="159"/>
      <c r="O908" s="159"/>
      <c r="P908" s="159"/>
      <c r="Q908" s="159"/>
      <c r="R908" s="159"/>
      <c r="S908" s="159"/>
      <c r="T908" s="160"/>
      <c r="AT908" s="156" t="s">
        <v>147</v>
      </c>
      <c r="AU908" s="156" t="s">
        <v>83</v>
      </c>
      <c r="AV908" s="13" t="s">
        <v>79</v>
      </c>
      <c r="AW908" s="13" t="s">
        <v>30</v>
      </c>
      <c r="AX908" s="13" t="s">
        <v>74</v>
      </c>
      <c r="AY908" s="156" t="s">
        <v>138</v>
      </c>
    </row>
    <row r="909" spans="1:65" s="14" customFormat="1" x14ac:dyDescent="0.2">
      <c r="B909" s="161"/>
      <c r="D909" s="155" t="s">
        <v>147</v>
      </c>
      <c r="E909" s="162" t="s">
        <v>1</v>
      </c>
      <c r="F909" s="163" t="s">
        <v>284</v>
      </c>
      <c r="H909" s="164">
        <v>-3.91</v>
      </c>
      <c r="L909" s="161"/>
      <c r="M909" s="165"/>
      <c r="N909" s="166"/>
      <c r="O909" s="166"/>
      <c r="P909" s="166"/>
      <c r="Q909" s="166"/>
      <c r="R909" s="166"/>
      <c r="S909" s="166"/>
      <c r="T909" s="167"/>
      <c r="AT909" s="162" t="s">
        <v>147</v>
      </c>
      <c r="AU909" s="162" t="s">
        <v>83</v>
      </c>
      <c r="AV909" s="14" t="s">
        <v>83</v>
      </c>
      <c r="AW909" s="14" t="s">
        <v>30</v>
      </c>
      <c r="AX909" s="14" t="s">
        <v>74</v>
      </c>
      <c r="AY909" s="162" t="s">
        <v>138</v>
      </c>
    </row>
    <row r="910" spans="1:65" s="14" customFormat="1" x14ac:dyDescent="0.2">
      <c r="B910" s="161"/>
      <c r="D910" s="155" t="s">
        <v>147</v>
      </c>
      <c r="E910" s="162" t="s">
        <v>1</v>
      </c>
      <c r="F910" s="163" t="s">
        <v>285</v>
      </c>
      <c r="H910" s="164">
        <v>-2.0699999999999998</v>
      </c>
      <c r="L910" s="161"/>
      <c r="M910" s="165"/>
      <c r="N910" s="166"/>
      <c r="O910" s="166"/>
      <c r="P910" s="166"/>
      <c r="Q910" s="166"/>
      <c r="R910" s="166"/>
      <c r="S910" s="166"/>
      <c r="T910" s="167"/>
      <c r="AT910" s="162" t="s">
        <v>147</v>
      </c>
      <c r="AU910" s="162" t="s">
        <v>83</v>
      </c>
      <c r="AV910" s="14" t="s">
        <v>83</v>
      </c>
      <c r="AW910" s="14" t="s">
        <v>30</v>
      </c>
      <c r="AX910" s="14" t="s">
        <v>74</v>
      </c>
      <c r="AY910" s="162" t="s">
        <v>138</v>
      </c>
    </row>
    <row r="911" spans="1:65" s="16" customFormat="1" x14ac:dyDescent="0.2">
      <c r="B911" s="178"/>
      <c r="D911" s="155" t="s">
        <v>147</v>
      </c>
      <c r="E911" s="179" t="s">
        <v>1</v>
      </c>
      <c r="F911" s="180" t="s">
        <v>165</v>
      </c>
      <c r="H911" s="181">
        <v>86.277000000000001</v>
      </c>
      <c r="L911" s="178"/>
      <c r="M911" s="182"/>
      <c r="N911" s="183"/>
      <c r="O911" s="183"/>
      <c r="P911" s="183"/>
      <c r="Q911" s="183"/>
      <c r="R911" s="183"/>
      <c r="S911" s="183"/>
      <c r="T911" s="184"/>
      <c r="AT911" s="179" t="s">
        <v>147</v>
      </c>
      <c r="AU911" s="179" t="s">
        <v>83</v>
      </c>
      <c r="AV911" s="16" t="s">
        <v>159</v>
      </c>
      <c r="AW911" s="16" t="s">
        <v>30</v>
      </c>
      <c r="AX911" s="16" t="s">
        <v>74</v>
      </c>
      <c r="AY911" s="179" t="s">
        <v>138</v>
      </c>
    </row>
    <row r="912" spans="1:65" s="13" customFormat="1" x14ac:dyDescent="0.2">
      <c r="B912" s="154"/>
      <c r="D912" s="155" t="s">
        <v>147</v>
      </c>
      <c r="E912" s="156" t="s">
        <v>1</v>
      </c>
      <c r="F912" s="157" t="s">
        <v>167</v>
      </c>
      <c r="H912" s="156" t="s">
        <v>1</v>
      </c>
      <c r="L912" s="154"/>
      <c r="M912" s="158"/>
      <c r="N912" s="159"/>
      <c r="O912" s="159"/>
      <c r="P912" s="159"/>
      <c r="Q912" s="159"/>
      <c r="R912" s="159"/>
      <c r="S912" s="159"/>
      <c r="T912" s="160"/>
      <c r="AT912" s="156" t="s">
        <v>147</v>
      </c>
      <c r="AU912" s="156" t="s">
        <v>83</v>
      </c>
      <c r="AV912" s="13" t="s">
        <v>79</v>
      </c>
      <c r="AW912" s="13" t="s">
        <v>30</v>
      </c>
      <c r="AX912" s="13" t="s">
        <v>74</v>
      </c>
      <c r="AY912" s="156" t="s">
        <v>138</v>
      </c>
    </row>
    <row r="913" spans="2:51" s="14" customFormat="1" x14ac:dyDescent="0.2">
      <c r="B913" s="161"/>
      <c r="D913" s="155" t="s">
        <v>147</v>
      </c>
      <c r="E913" s="162" t="s">
        <v>1</v>
      </c>
      <c r="F913" s="163" t="s">
        <v>359</v>
      </c>
      <c r="H913" s="164">
        <v>18</v>
      </c>
      <c r="L913" s="161"/>
      <c r="M913" s="165"/>
      <c r="N913" s="166"/>
      <c r="O913" s="166"/>
      <c r="P913" s="166"/>
      <c r="Q913" s="166"/>
      <c r="R913" s="166"/>
      <c r="S913" s="166"/>
      <c r="T913" s="167"/>
      <c r="AT913" s="162" t="s">
        <v>147</v>
      </c>
      <c r="AU913" s="162" t="s">
        <v>83</v>
      </c>
      <c r="AV913" s="14" t="s">
        <v>83</v>
      </c>
      <c r="AW913" s="14" t="s">
        <v>30</v>
      </c>
      <c r="AX913" s="14" t="s">
        <v>74</v>
      </c>
      <c r="AY913" s="162" t="s">
        <v>138</v>
      </c>
    </row>
    <row r="914" spans="2:51" s="14" customFormat="1" x14ac:dyDescent="0.2">
      <c r="B914" s="161"/>
      <c r="D914" s="155" t="s">
        <v>147</v>
      </c>
      <c r="E914" s="162" t="s">
        <v>1</v>
      </c>
      <c r="F914" s="163" t="s">
        <v>286</v>
      </c>
      <c r="H914" s="164">
        <v>54</v>
      </c>
      <c r="L914" s="161"/>
      <c r="M914" s="165"/>
      <c r="N914" s="166"/>
      <c r="O914" s="166"/>
      <c r="P914" s="166"/>
      <c r="Q914" s="166"/>
      <c r="R914" s="166"/>
      <c r="S914" s="166"/>
      <c r="T914" s="167"/>
      <c r="AT914" s="162" t="s">
        <v>147</v>
      </c>
      <c r="AU914" s="162" t="s">
        <v>83</v>
      </c>
      <c r="AV914" s="14" t="s">
        <v>83</v>
      </c>
      <c r="AW914" s="14" t="s">
        <v>30</v>
      </c>
      <c r="AX914" s="14" t="s">
        <v>74</v>
      </c>
      <c r="AY914" s="162" t="s">
        <v>138</v>
      </c>
    </row>
    <row r="915" spans="2:51" s="14" customFormat="1" x14ac:dyDescent="0.2">
      <c r="B915" s="161"/>
      <c r="D915" s="155" t="s">
        <v>147</v>
      </c>
      <c r="E915" s="162" t="s">
        <v>1</v>
      </c>
      <c r="F915" s="163" t="s">
        <v>282</v>
      </c>
      <c r="H915" s="164">
        <v>2.73</v>
      </c>
      <c r="L915" s="161"/>
      <c r="M915" s="165"/>
      <c r="N915" s="166"/>
      <c r="O915" s="166"/>
      <c r="P915" s="166"/>
      <c r="Q915" s="166"/>
      <c r="R915" s="166"/>
      <c r="S915" s="166"/>
      <c r="T915" s="167"/>
      <c r="AT915" s="162" t="s">
        <v>147</v>
      </c>
      <c r="AU915" s="162" t="s">
        <v>83</v>
      </c>
      <c r="AV915" s="14" t="s">
        <v>83</v>
      </c>
      <c r="AW915" s="14" t="s">
        <v>30</v>
      </c>
      <c r="AX915" s="14" t="s">
        <v>74</v>
      </c>
      <c r="AY915" s="162" t="s">
        <v>138</v>
      </c>
    </row>
    <row r="916" spans="2:51" s="13" customFormat="1" x14ac:dyDescent="0.2">
      <c r="B916" s="154"/>
      <c r="D916" s="155" t="s">
        <v>147</v>
      </c>
      <c r="E916" s="156" t="s">
        <v>1</v>
      </c>
      <c r="F916" s="157" t="s">
        <v>283</v>
      </c>
      <c r="H916" s="156" t="s">
        <v>1</v>
      </c>
      <c r="L916" s="154"/>
      <c r="M916" s="158"/>
      <c r="N916" s="159"/>
      <c r="O916" s="159"/>
      <c r="P916" s="159"/>
      <c r="Q916" s="159"/>
      <c r="R916" s="159"/>
      <c r="S916" s="159"/>
      <c r="T916" s="160"/>
      <c r="AT916" s="156" t="s">
        <v>147</v>
      </c>
      <c r="AU916" s="156" t="s">
        <v>83</v>
      </c>
      <c r="AV916" s="13" t="s">
        <v>79</v>
      </c>
      <c r="AW916" s="13" t="s">
        <v>30</v>
      </c>
      <c r="AX916" s="13" t="s">
        <v>74</v>
      </c>
      <c r="AY916" s="156" t="s">
        <v>138</v>
      </c>
    </row>
    <row r="917" spans="2:51" s="14" customFormat="1" x14ac:dyDescent="0.2">
      <c r="B917" s="161"/>
      <c r="D917" s="155" t="s">
        <v>147</v>
      </c>
      <c r="E917" s="162" t="s">
        <v>1</v>
      </c>
      <c r="F917" s="163" t="s">
        <v>284</v>
      </c>
      <c r="H917" s="164">
        <v>-3.91</v>
      </c>
      <c r="L917" s="161"/>
      <c r="M917" s="165"/>
      <c r="N917" s="166"/>
      <c r="O917" s="166"/>
      <c r="P917" s="166"/>
      <c r="Q917" s="166"/>
      <c r="R917" s="166"/>
      <c r="S917" s="166"/>
      <c r="T917" s="167"/>
      <c r="AT917" s="162" t="s">
        <v>147</v>
      </c>
      <c r="AU917" s="162" t="s">
        <v>83</v>
      </c>
      <c r="AV917" s="14" t="s">
        <v>83</v>
      </c>
      <c r="AW917" s="14" t="s">
        <v>30</v>
      </c>
      <c r="AX917" s="14" t="s">
        <v>74</v>
      </c>
      <c r="AY917" s="162" t="s">
        <v>138</v>
      </c>
    </row>
    <row r="918" spans="2:51" s="14" customFormat="1" x14ac:dyDescent="0.2">
      <c r="B918" s="161"/>
      <c r="D918" s="155" t="s">
        <v>147</v>
      </c>
      <c r="E918" s="162" t="s">
        <v>1</v>
      </c>
      <c r="F918" s="163" t="s">
        <v>285</v>
      </c>
      <c r="H918" s="164">
        <v>-2.0699999999999998</v>
      </c>
      <c r="L918" s="161"/>
      <c r="M918" s="165"/>
      <c r="N918" s="166"/>
      <c r="O918" s="166"/>
      <c r="P918" s="166"/>
      <c r="Q918" s="166"/>
      <c r="R918" s="166"/>
      <c r="S918" s="166"/>
      <c r="T918" s="167"/>
      <c r="AT918" s="162" t="s">
        <v>147</v>
      </c>
      <c r="AU918" s="162" t="s">
        <v>83</v>
      </c>
      <c r="AV918" s="14" t="s">
        <v>83</v>
      </c>
      <c r="AW918" s="14" t="s">
        <v>30</v>
      </c>
      <c r="AX918" s="14" t="s">
        <v>74</v>
      </c>
      <c r="AY918" s="162" t="s">
        <v>138</v>
      </c>
    </row>
    <row r="919" spans="2:51" s="14" customFormat="1" x14ac:dyDescent="0.2">
      <c r="B919" s="161"/>
      <c r="D919" s="155" t="s">
        <v>147</v>
      </c>
      <c r="E919" s="162" t="s">
        <v>1</v>
      </c>
      <c r="F919" s="163" t="s">
        <v>287</v>
      </c>
      <c r="H919" s="164">
        <v>-1.7729999999999999</v>
      </c>
      <c r="L919" s="161"/>
      <c r="M919" s="165"/>
      <c r="N919" s="166"/>
      <c r="O919" s="166"/>
      <c r="P919" s="166"/>
      <c r="Q919" s="166"/>
      <c r="R919" s="166"/>
      <c r="S919" s="166"/>
      <c r="T919" s="167"/>
      <c r="AT919" s="162" t="s">
        <v>147</v>
      </c>
      <c r="AU919" s="162" t="s">
        <v>83</v>
      </c>
      <c r="AV919" s="14" t="s">
        <v>83</v>
      </c>
      <c r="AW919" s="14" t="s">
        <v>30</v>
      </c>
      <c r="AX919" s="14" t="s">
        <v>74</v>
      </c>
      <c r="AY919" s="162" t="s">
        <v>138</v>
      </c>
    </row>
    <row r="920" spans="2:51" s="16" customFormat="1" x14ac:dyDescent="0.2">
      <c r="B920" s="178"/>
      <c r="D920" s="155" t="s">
        <v>147</v>
      </c>
      <c r="E920" s="179" t="s">
        <v>1</v>
      </c>
      <c r="F920" s="180" t="s">
        <v>165</v>
      </c>
      <c r="H920" s="181">
        <v>66.977000000000004</v>
      </c>
      <c r="L920" s="178"/>
      <c r="M920" s="182"/>
      <c r="N920" s="183"/>
      <c r="O920" s="183"/>
      <c r="P920" s="183"/>
      <c r="Q920" s="183"/>
      <c r="R920" s="183"/>
      <c r="S920" s="183"/>
      <c r="T920" s="184"/>
      <c r="AT920" s="179" t="s">
        <v>147</v>
      </c>
      <c r="AU920" s="179" t="s">
        <v>83</v>
      </c>
      <c r="AV920" s="16" t="s">
        <v>159</v>
      </c>
      <c r="AW920" s="16" t="s">
        <v>30</v>
      </c>
      <c r="AX920" s="16" t="s">
        <v>74</v>
      </c>
      <c r="AY920" s="179" t="s">
        <v>138</v>
      </c>
    </row>
    <row r="921" spans="2:51" s="13" customFormat="1" x14ac:dyDescent="0.2">
      <c r="B921" s="154"/>
      <c r="D921" s="155" t="s">
        <v>147</v>
      </c>
      <c r="E921" s="156" t="s">
        <v>1</v>
      </c>
      <c r="F921" s="157" t="s">
        <v>288</v>
      </c>
      <c r="H921" s="156" t="s">
        <v>1</v>
      </c>
      <c r="L921" s="154"/>
      <c r="M921" s="158"/>
      <c r="N921" s="159"/>
      <c r="O921" s="159"/>
      <c r="P921" s="159"/>
      <c r="Q921" s="159"/>
      <c r="R921" s="159"/>
      <c r="S921" s="159"/>
      <c r="T921" s="160"/>
      <c r="AT921" s="156" t="s">
        <v>147</v>
      </c>
      <c r="AU921" s="156" t="s">
        <v>83</v>
      </c>
      <c r="AV921" s="13" t="s">
        <v>79</v>
      </c>
      <c r="AW921" s="13" t="s">
        <v>30</v>
      </c>
      <c r="AX921" s="13" t="s">
        <v>74</v>
      </c>
      <c r="AY921" s="156" t="s">
        <v>138</v>
      </c>
    </row>
    <row r="922" spans="2:51" s="14" customFormat="1" x14ac:dyDescent="0.2">
      <c r="B922" s="161"/>
      <c r="D922" s="155" t="s">
        <v>147</v>
      </c>
      <c r="E922" s="162" t="s">
        <v>1</v>
      </c>
      <c r="F922" s="163" t="s">
        <v>360</v>
      </c>
      <c r="H922" s="164">
        <v>7.35</v>
      </c>
      <c r="L922" s="161"/>
      <c r="M922" s="165"/>
      <c r="N922" s="166"/>
      <c r="O922" s="166"/>
      <c r="P922" s="166"/>
      <c r="Q922" s="166"/>
      <c r="R922" s="166"/>
      <c r="S922" s="166"/>
      <c r="T922" s="167"/>
      <c r="AT922" s="162" t="s">
        <v>147</v>
      </c>
      <c r="AU922" s="162" t="s">
        <v>83</v>
      </c>
      <c r="AV922" s="14" t="s">
        <v>83</v>
      </c>
      <c r="AW922" s="14" t="s">
        <v>30</v>
      </c>
      <c r="AX922" s="14" t="s">
        <v>74</v>
      </c>
      <c r="AY922" s="162" t="s">
        <v>138</v>
      </c>
    </row>
    <row r="923" spans="2:51" s="14" customFormat="1" x14ac:dyDescent="0.2">
      <c r="B923" s="161"/>
      <c r="D923" s="155" t="s">
        <v>147</v>
      </c>
      <c r="E923" s="162" t="s">
        <v>1</v>
      </c>
      <c r="F923" s="163" t="s">
        <v>289</v>
      </c>
      <c r="H923" s="164">
        <v>41.472000000000001</v>
      </c>
      <c r="L923" s="161"/>
      <c r="M923" s="165"/>
      <c r="N923" s="166"/>
      <c r="O923" s="166"/>
      <c r="P923" s="166"/>
      <c r="Q923" s="166"/>
      <c r="R923" s="166"/>
      <c r="S923" s="166"/>
      <c r="T923" s="167"/>
      <c r="AT923" s="162" t="s">
        <v>147</v>
      </c>
      <c r="AU923" s="162" t="s">
        <v>83</v>
      </c>
      <c r="AV923" s="14" t="s">
        <v>83</v>
      </c>
      <c r="AW923" s="14" t="s">
        <v>30</v>
      </c>
      <c r="AX923" s="14" t="s">
        <v>74</v>
      </c>
      <c r="AY923" s="162" t="s">
        <v>138</v>
      </c>
    </row>
    <row r="924" spans="2:51" s="14" customFormat="1" x14ac:dyDescent="0.2">
      <c r="B924" s="161"/>
      <c r="D924" s="155" t="s">
        <v>147</v>
      </c>
      <c r="E924" s="162" t="s">
        <v>1</v>
      </c>
      <c r="F924" s="163" t="s">
        <v>290</v>
      </c>
      <c r="H924" s="164">
        <v>0.88200000000000001</v>
      </c>
      <c r="L924" s="161"/>
      <c r="M924" s="165"/>
      <c r="N924" s="166"/>
      <c r="O924" s="166"/>
      <c r="P924" s="166"/>
      <c r="Q924" s="166"/>
      <c r="R924" s="166"/>
      <c r="S924" s="166"/>
      <c r="T924" s="167"/>
      <c r="AT924" s="162" t="s">
        <v>147</v>
      </c>
      <c r="AU924" s="162" t="s">
        <v>83</v>
      </c>
      <c r="AV924" s="14" t="s">
        <v>83</v>
      </c>
      <c r="AW924" s="14" t="s">
        <v>30</v>
      </c>
      <c r="AX924" s="14" t="s">
        <v>74</v>
      </c>
      <c r="AY924" s="162" t="s">
        <v>138</v>
      </c>
    </row>
    <row r="925" spans="2:51" s="14" customFormat="1" x14ac:dyDescent="0.2">
      <c r="B925" s="161"/>
      <c r="D925" s="155" t="s">
        <v>147</v>
      </c>
      <c r="E925" s="162" t="s">
        <v>1</v>
      </c>
      <c r="F925" s="163" t="s">
        <v>291</v>
      </c>
      <c r="H925" s="164">
        <v>1.2629999999999999</v>
      </c>
      <c r="L925" s="161"/>
      <c r="M925" s="165"/>
      <c r="N925" s="166"/>
      <c r="O925" s="166"/>
      <c r="P925" s="166"/>
      <c r="Q925" s="166"/>
      <c r="R925" s="166"/>
      <c r="S925" s="166"/>
      <c r="T925" s="167"/>
      <c r="AT925" s="162" t="s">
        <v>147</v>
      </c>
      <c r="AU925" s="162" t="s">
        <v>83</v>
      </c>
      <c r="AV925" s="14" t="s">
        <v>83</v>
      </c>
      <c r="AW925" s="14" t="s">
        <v>30</v>
      </c>
      <c r="AX925" s="14" t="s">
        <v>74</v>
      </c>
      <c r="AY925" s="162" t="s">
        <v>138</v>
      </c>
    </row>
    <row r="926" spans="2:51" s="13" customFormat="1" x14ac:dyDescent="0.2">
      <c r="B926" s="154"/>
      <c r="D926" s="155" t="s">
        <v>147</v>
      </c>
      <c r="E926" s="156" t="s">
        <v>1</v>
      </c>
      <c r="F926" s="157" t="s">
        <v>283</v>
      </c>
      <c r="H926" s="156" t="s">
        <v>1</v>
      </c>
      <c r="L926" s="154"/>
      <c r="M926" s="158"/>
      <c r="N926" s="159"/>
      <c r="O926" s="159"/>
      <c r="P926" s="159"/>
      <c r="Q926" s="159"/>
      <c r="R926" s="159"/>
      <c r="S926" s="159"/>
      <c r="T926" s="160"/>
      <c r="AT926" s="156" t="s">
        <v>147</v>
      </c>
      <c r="AU926" s="156" t="s">
        <v>83</v>
      </c>
      <c r="AV926" s="13" t="s">
        <v>79</v>
      </c>
      <c r="AW926" s="13" t="s">
        <v>30</v>
      </c>
      <c r="AX926" s="13" t="s">
        <v>74</v>
      </c>
      <c r="AY926" s="156" t="s">
        <v>138</v>
      </c>
    </row>
    <row r="927" spans="2:51" s="14" customFormat="1" x14ac:dyDescent="0.2">
      <c r="B927" s="161"/>
      <c r="D927" s="155" t="s">
        <v>147</v>
      </c>
      <c r="E927" s="162" t="s">
        <v>1</v>
      </c>
      <c r="F927" s="163" t="s">
        <v>292</v>
      </c>
      <c r="H927" s="164">
        <v>-0.70199999999999996</v>
      </c>
      <c r="L927" s="161"/>
      <c r="M927" s="165"/>
      <c r="N927" s="166"/>
      <c r="O927" s="166"/>
      <c r="P927" s="166"/>
      <c r="Q927" s="166"/>
      <c r="R927" s="166"/>
      <c r="S927" s="166"/>
      <c r="T927" s="167"/>
      <c r="AT927" s="162" t="s">
        <v>147</v>
      </c>
      <c r="AU927" s="162" t="s">
        <v>83</v>
      </c>
      <c r="AV927" s="14" t="s">
        <v>83</v>
      </c>
      <c r="AW927" s="14" t="s">
        <v>30</v>
      </c>
      <c r="AX927" s="14" t="s">
        <v>74</v>
      </c>
      <c r="AY927" s="162" t="s">
        <v>138</v>
      </c>
    </row>
    <row r="928" spans="2:51" s="14" customFormat="1" x14ac:dyDescent="0.2">
      <c r="B928" s="161"/>
      <c r="D928" s="155" t="s">
        <v>147</v>
      </c>
      <c r="E928" s="162" t="s">
        <v>1</v>
      </c>
      <c r="F928" s="163" t="s">
        <v>287</v>
      </c>
      <c r="H928" s="164">
        <v>-1.7729999999999999</v>
      </c>
      <c r="L928" s="161"/>
      <c r="M928" s="165"/>
      <c r="N928" s="166"/>
      <c r="O928" s="166"/>
      <c r="P928" s="166"/>
      <c r="Q928" s="166"/>
      <c r="R928" s="166"/>
      <c r="S928" s="166"/>
      <c r="T928" s="167"/>
      <c r="AT928" s="162" t="s">
        <v>147</v>
      </c>
      <c r="AU928" s="162" t="s">
        <v>83</v>
      </c>
      <c r="AV928" s="14" t="s">
        <v>83</v>
      </c>
      <c r="AW928" s="14" t="s">
        <v>30</v>
      </c>
      <c r="AX928" s="14" t="s">
        <v>74</v>
      </c>
      <c r="AY928" s="162" t="s">
        <v>138</v>
      </c>
    </row>
    <row r="929" spans="1:65" s="16" customFormat="1" x14ac:dyDescent="0.2">
      <c r="B929" s="178"/>
      <c r="D929" s="155" t="s">
        <v>147</v>
      </c>
      <c r="E929" s="179" t="s">
        <v>1</v>
      </c>
      <c r="F929" s="180" t="s">
        <v>165</v>
      </c>
      <c r="H929" s="181">
        <v>48.491999999999997</v>
      </c>
      <c r="L929" s="178"/>
      <c r="M929" s="182"/>
      <c r="N929" s="183"/>
      <c r="O929" s="183"/>
      <c r="P929" s="183"/>
      <c r="Q929" s="183"/>
      <c r="R929" s="183"/>
      <c r="S929" s="183"/>
      <c r="T929" s="184"/>
      <c r="AT929" s="179" t="s">
        <v>147</v>
      </c>
      <c r="AU929" s="179" t="s">
        <v>83</v>
      </c>
      <c r="AV929" s="16" t="s">
        <v>159</v>
      </c>
      <c r="AW929" s="16" t="s">
        <v>30</v>
      </c>
      <c r="AX929" s="16" t="s">
        <v>74</v>
      </c>
      <c r="AY929" s="179" t="s">
        <v>138</v>
      </c>
    </row>
    <row r="930" spans="1:65" s="13" customFormat="1" x14ac:dyDescent="0.2">
      <c r="B930" s="154"/>
      <c r="D930" s="155" t="s">
        <v>147</v>
      </c>
      <c r="E930" s="156" t="s">
        <v>1</v>
      </c>
      <c r="F930" s="157" t="s">
        <v>293</v>
      </c>
      <c r="H930" s="156" t="s">
        <v>1</v>
      </c>
      <c r="L930" s="154"/>
      <c r="M930" s="158"/>
      <c r="N930" s="159"/>
      <c r="O930" s="159"/>
      <c r="P930" s="159"/>
      <c r="Q930" s="159"/>
      <c r="R930" s="159"/>
      <c r="S930" s="159"/>
      <c r="T930" s="160"/>
      <c r="AT930" s="156" t="s">
        <v>147</v>
      </c>
      <c r="AU930" s="156" t="s">
        <v>83</v>
      </c>
      <c r="AV930" s="13" t="s">
        <v>79</v>
      </c>
      <c r="AW930" s="13" t="s">
        <v>30</v>
      </c>
      <c r="AX930" s="13" t="s">
        <v>74</v>
      </c>
      <c r="AY930" s="156" t="s">
        <v>138</v>
      </c>
    </row>
    <row r="931" spans="1:65" s="14" customFormat="1" x14ac:dyDescent="0.2">
      <c r="B931" s="161"/>
      <c r="D931" s="155" t="s">
        <v>147</v>
      </c>
      <c r="E931" s="162" t="s">
        <v>1</v>
      </c>
      <c r="F931" s="163" t="s">
        <v>358</v>
      </c>
      <c r="H931" s="164">
        <v>4.3499999999999996</v>
      </c>
      <c r="L931" s="161"/>
      <c r="M931" s="165"/>
      <c r="N931" s="166"/>
      <c r="O931" s="166"/>
      <c r="P931" s="166"/>
      <c r="Q931" s="166"/>
      <c r="R931" s="166"/>
      <c r="S931" s="166"/>
      <c r="T931" s="167"/>
      <c r="AT931" s="162" t="s">
        <v>147</v>
      </c>
      <c r="AU931" s="162" t="s">
        <v>83</v>
      </c>
      <c r="AV931" s="14" t="s">
        <v>83</v>
      </c>
      <c r="AW931" s="14" t="s">
        <v>30</v>
      </c>
      <c r="AX931" s="14" t="s">
        <v>74</v>
      </c>
      <c r="AY931" s="162" t="s">
        <v>138</v>
      </c>
    </row>
    <row r="932" spans="1:65" s="14" customFormat="1" x14ac:dyDescent="0.2">
      <c r="B932" s="161"/>
      <c r="D932" s="155" t="s">
        <v>147</v>
      </c>
      <c r="E932" s="162" t="s">
        <v>1</v>
      </c>
      <c r="F932" s="163" t="s">
        <v>294</v>
      </c>
      <c r="H932" s="164">
        <v>25.143000000000001</v>
      </c>
      <c r="L932" s="161"/>
      <c r="M932" s="165"/>
      <c r="N932" s="166"/>
      <c r="O932" s="166"/>
      <c r="P932" s="166"/>
      <c r="Q932" s="166"/>
      <c r="R932" s="166"/>
      <c r="S932" s="166"/>
      <c r="T932" s="167"/>
      <c r="AT932" s="162" t="s">
        <v>147</v>
      </c>
      <c r="AU932" s="162" t="s">
        <v>83</v>
      </c>
      <c r="AV932" s="14" t="s">
        <v>83</v>
      </c>
      <c r="AW932" s="14" t="s">
        <v>30</v>
      </c>
      <c r="AX932" s="14" t="s">
        <v>74</v>
      </c>
      <c r="AY932" s="162" t="s">
        <v>138</v>
      </c>
    </row>
    <row r="933" spans="1:65" s="14" customFormat="1" x14ac:dyDescent="0.2">
      <c r="B933" s="161"/>
      <c r="D933" s="155" t="s">
        <v>147</v>
      </c>
      <c r="E933" s="162" t="s">
        <v>1</v>
      </c>
      <c r="F933" s="163" t="s">
        <v>281</v>
      </c>
      <c r="H933" s="164">
        <v>2.5430000000000001</v>
      </c>
      <c r="L933" s="161"/>
      <c r="M933" s="165"/>
      <c r="N933" s="166"/>
      <c r="O933" s="166"/>
      <c r="P933" s="166"/>
      <c r="Q933" s="166"/>
      <c r="R933" s="166"/>
      <c r="S933" s="166"/>
      <c r="T933" s="167"/>
      <c r="AT933" s="162" t="s">
        <v>147</v>
      </c>
      <c r="AU933" s="162" t="s">
        <v>83</v>
      </c>
      <c r="AV933" s="14" t="s">
        <v>83</v>
      </c>
      <c r="AW933" s="14" t="s">
        <v>30</v>
      </c>
      <c r="AX933" s="14" t="s">
        <v>74</v>
      </c>
      <c r="AY933" s="162" t="s">
        <v>138</v>
      </c>
    </row>
    <row r="934" spans="1:65" s="13" customFormat="1" x14ac:dyDescent="0.2">
      <c r="B934" s="154"/>
      <c r="D934" s="155" t="s">
        <v>147</v>
      </c>
      <c r="E934" s="156" t="s">
        <v>1</v>
      </c>
      <c r="F934" s="157" t="s">
        <v>283</v>
      </c>
      <c r="H934" s="156" t="s">
        <v>1</v>
      </c>
      <c r="L934" s="154"/>
      <c r="M934" s="158"/>
      <c r="N934" s="159"/>
      <c r="O934" s="159"/>
      <c r="P934" s="159"/>
      <c r="Q934" s="159"/>
      <c r="R934" s="159"/>
      <c r="S934" s="159"/>
      <c r="T934" s="160"/>
      <c r="AT934" s="156" t="s">
        <v>147</v>
      </c>
      <c r="AU934" s="156" t="s">
        <v>83</v>
      </c>
      <c r="AV934" s="13" t="s">
        <v>79</v>
      </c>
      <c r="AW934" s="13" t="s">
        <v>30</v>
      </c>
      <c r="AX934" s="13" t="s">
        <v>74</v>
      </c>
      <c r="AY934" s="156" t="s">
        <v>138</v>
      </c>
    </row>
    <row r="935" spans="1:65" s="14" customFormat="1" x14ac:dyDescent="0.2">
      <c r="B935" s="161"/>
      <c r="D935" s="155" t="s">
        <v>147</v>
      </c>
      <c r="E935" s="162" t="s">
        <v>1</v>
      </c>
      <c r="F935" s="163" t="s">
        <v>295</v>
      </c>
      <c r="H935" s="164">
        <v>-5.75</v>
      </c>
      <c r="L935" s="161"/>
      <c r="M935" s="165"/>
      <c r="N935" s="166"/>
      <c r="O935" s="166"/>
      <c r="P935" s="166"/>
      <c r="Q935" s="166"/>
      <c r="R935" s="166"/>
      <c r="S935" s="166"/>
      <c r="T935" s="167"/>
      <c r="AT935" s="162" t="s">
        <v>147</v>
      </c>
      <c r="AU935" s="162" t="s">
        <v>83</v>
      </c>
      <c r="AV935" s="14" t="s">
        <v>83</v>
      </c>
      <c r="AW935" s="14" t="s">
        <v>30</v>
      </c>
      <c r="AX935" s="14" t="s">
        <v>74</v>
      </c>
      <c r="AY935" s="162" t="s">
        <v>138</v>
      </c>
    </row>
    <row r="936" spans="1:65" s="16" customFormat="1" x14ac:dyDescent="0.2">
      <c r="B936" s="178"/>
      <c r="D936" s="155" t="s">
        <v>147</v>
      </c>
      <c r="E936" s="179" t="s">
        <v>1</v>
      </c>
      <c r="F936" s="180" t="s">
        <v>165</v>
      </c>
      <c r="H936" s="181">
        <v>26.286000000000001</v>
      </c>
      <c r="L936" s="178"/>
      <c r="M936" s="182"/>
      <c r="N936" s="183"/>
      <c r="O936" s="183"/>
      <c r="P936" s="183"/>
      <c r="Q936" s="183"/>
      <c r="R936" s="183"/>
      <c r="S936" s="183"/>
      <c r="T936" s="184"/>
      <c r="AT936" s="179" t="s">
        <v>147</v>
      </c>
      <c r="AU936" s="179" t="s">
        <v>83</v>
      </c>
      <c r="AV936" s="16" t="s">
        <v>159</v>
      </c>
      <c r="AW936" s="16" t="s">
        <v>30</v>
      </c>
      <c r="AX936" s="16" t="s">
        <v>74</v>
      </c>
      <c r="AY936" s="179" t="s">
        <v>138</v>
      </c>
    </row>
    <row r="937" spans="1:65" s="15" customFormat="1" x14ac:dyDescent="0.2">
      <c r="B937" s="168"/>
      <c r="D937" s="155" t="s">
        <v>147</v>
      </c>
      <c r="E937" s="169" t="s">
        <v>1</v>
      </c>
      <c r="F937" s="170" t="s">
        <v>153</v>
      </c>
      <c r="H937" s="171">
        <v>228.03200000000001</v>
      </c>
      <c r="L937" s="168"/>
      <c r="M937" s="172"/>
      <c r="N937" s="173"/>
      <c r="O937" s="173"/>
      <c r="P937" s="173"/>
      <c r="Q937" s="173"/>
      <c r="R937" s="173"/>
      <c r="S937" s="173"/>
      <c r="T937" s="174"/>
      <c r="AT937" s="169" t="s">
        <v>147</v>
      </c>
      <c r="AU937" s="169" t="s">
        <v>83</v>
      </c>
      <c r="AV937" s="15" t="s">
        <v>145</v>
      </c>
      <c r="AW937" s="15" t="s">
        <v>30</v>
      </c>
      <c r="AX937" s="15" t="s">
        <v>79</v>
      </c>
      <c r="AY937" s="169" t="s">
        <v>138</v>
      </c>
    </row>
    <row r="938" spans="1:65" s="2" customFormat="1" ht="21.75" customHeight="1" x14ac:dyDescent="0.2">
      <c r="A938" s="30"/>
      <c r="B938" s="141"/>
      <c r="C938" s="142">
        <v>194</v>
      </c>
      <c r="D938" s="142" t="s">
        <v>140</v>
      </c>
      <c r="E938" s="143" t="s">
        <v>1011</v>
      </c>
      <c r="F938" s="144" t="s">
        <v>1012</v>
      </c>
      <c r="G938" s="145" t="s">
        <v>143</v>
      </c>
      <c r="H938" s="146">
        <v>228.03200000000001</v>
      </c>
      <c r="I938" s="147"/>
      <c r="J938" s="147">
        <f>ROUND(I938*H938,2)</f>
        <v>0</v>
      </c>
      <c r="K938" s="144" t="s">
        <v>144</v>
      </c>
      <c r="L938" s="31"/>
      <c r="M938" s="148" t="s">
        <v>1</v>
      </c>
      <c r="N938" s="149" t="s">
        <v>39</v>
      </c>
      <c r="O938" s="150">
        <v>0.104</v>
      </c>
      <c r="P938" s="150">
        <f>O938*H938</f>
        <v>23.715328</v>
      </c>
      <c r="Q938" s="150">
        <v>2.5999999999999998E-4</v>
      </c>
      <c r="R938" s="150">
        <f>Q938*H938</f>
        <v>5.9288319999999999E-2</v>
      </c>
      <c r="S938" s="150">
        <v>0</v>
      </c>
      <c r="T938" s="151">
        <f>S938*H938</f>
        <v>0</v>
      </c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R938" s="152" t="s">
        <v>246</v>
      </c>
      <c r="AT938" s="152" t="s">
        <v>140</v>
      </c>
      <c r="AU938" s="152" t="s">
        <v>83</v>
      </c>
      <c r="AY938" s="18" t="s">
        <v>138</v>
      </c>
      <c r="BE938" s="153">
        <f>IF(N938="základní",J938,0)</f>
        <v>0</v>
      </c>
      <c r="BF938" s="153">
        <f>IF(N938="snížená",J938,0)</f>
        <v>0</v>
      </c>
      <c r="BG938" s="153">
        <f>IF(N938="zákl. přenesená",J938,0)</f>
        <v>0</v>
      </c>
      <c r="BH938" s="153">
        <f>IF(N938="sníž. přenesená",J938,0)</f>
        <v>0</v>
      </c>
      <c r="BI938" s="153">
        <f>IF(N938="nulová",J938,0)</f>
        <v>0</v>
      </c>
      <c r="BJ938" s="18" t="s">
        <v>79</v>
      </c>
      <c r="BK938" s="153">
        <f>ROUND(I938*H938,2)</f>
        <v>0</v>
      </c>
      <c r="BL938" s="18" t="s">
        <v>246</v>
      </c>
      <c r="BM938" s="152" t="s">
        <v>1013</v>
      </c>
    </row>
    <row r="939" spans="1:65" s="13" customFormat="1" x14ac:dyDescent="0.2">
      <c r="B939" s="154"/>
      <c r="D939" s="155" t="s">
        <v>147</v>
      </c>
      <c r="E939" s="156" t="s">
        <v>1</v>
      </c>
      <c r="F939" s="157" t="s">
        <v>166</v>
      </c>
      <c r="H939" s="156" t="s">
        <v>1</v>
      </c>
      <c r="L939" s="154"/>
      <c r="M939" s="158"/>
      <c r="N939" s="159"/>
      <c r="O939" s="159"/>
      <c r="P939" s="159"/>
      <c r="Q939" s="159"/>
      <c r="R939" s="159"/>
      <c r="S939" s="159"/>
      <c r="T939" s="160"/>
      <c r="AT939" s="156" t="s">
        <v>147</v>
      </c>
      <c r="AU939" s="156" t="s">
        <v>83</v>
      </c>
      <c r="AV939" s="13" t="s">
        <v>79</v>
      </c>
      <c r="AW939" s="13" t="s">
        <v>30</v>
      </c>
      <c r="AX939" s="13" t="s">
        <v>74</v>
      </c>
      <c r="AY939" s="156" t="s">
        <v>138</v>
      </c>
    </row>
    <row r="940" spans="1:65" s="14" customFormat="1" x14ac:dyDescent="0.2">
      <c r="B940" s="161"/>
      <c r="D940" s="155" t="s">
        <v>147</v>
      </c>
      <c r="E940" s="162" t="s">
        <v>1</v>
      </c>
      <c r="F940" s="163" t="s">
        <v>516</v>
      </c>
      <c r="H940" s="164">
        <v>25.783999999999999</v>
      </c>
      <c r="L940" s="161"/>
      <c r="M940" s="165"/>
      <c r="N940" s="166"/>
      <c r="O940" s="166"/>
      <c r="P940" s="166"/>
      <c r="Q940" s="166"/>
      <c r="R940" s="166"/>
      <c r="S940" s="166"/>
      <c r="T940" s="167"/>
      <c r="AT940" s="162" t="s">
        <v>147</v>
      </c>
      <c r="AU940" s="162" t="s">
        <v>83</v>
      </c>
      <c r="AV940" s="14" t="s">
        <v>83</v>
      </c>
      <c r="AW940" s="14" t="s">
        <v>30</v>
      </c>
      <c r="AX940" s="14" t="s">
        <v>74</v>
      </c>
      <c r="AY940" s="162" t="s">
        <v>138</v>
      </c>
    </row>
    <row r="941" spans="1:65" s="14" customFormat="1" x14ac:dyDescent="0.2">
      <c r="B941" s="161"/>
      <c r="D941" s="155" t="s">
        <v>147</v>
      </c>
      <c r="E941" s="162" t="s">
        <v>1</v>
      </c>
      <c r="F941" s="163" t="s">
        <v>280</v>
      </c>
      <c r="H941" s="164">
        <v>61.2</v>
      </c>
      <c r="L941" s="161"/>
      <c r="M941" s="165"/>
      <c r="N941" s="166"/>
      <c r="O941" s="166"/>
      <c r="P941" s="166"/>
      <c r="Q941" s="166"/>
      <c r="R941" s="166"/>
      <c r="S941" s="166"/>
      <c r="T941" s="167"/>
      <c r="AT941" s="162" t="s">
        <v>147</v>
      </c>
      <c r="AU941" s="162" t="s">
        <v>83</v>
      </c>
      <c r="AV941" s="14" t="s">
        <v>83</v>
      </c>
      <c r="AW941" s="14" t="s">
        <v>30</v>
      </c>
      <c r="AX941" s="14" t="s">
        <v>74</v>
      </c>
      <c r="AY941" s="162" t="s">
        <v>138</v>
      </c>
    </row>
    <row r="942" spans="1:65" s="14" customFormat="1" x14ac:dyDescent="0.2">
      <c r="B942" s="161"/>
      <c r="D942" s="155" t="s">
        <v>147</v>
      </c>
      <c r="E942" s="162" t="s">
        <v>1</v>
      </c>
      <c r="F942" s="163" t="s">
        <v>281</v>
      </c>
      <c r="H942" s="164">
        <v>2.5430000000000001</v>
      </c>
      <c r="L942" s="161"/>
      <c r="M942" s="165"/>
      <c r="N942" s="166"/>
      <c r="O942" s="166"/>
      <c r="P942" s="166"/>
      <c r="Q942" s="166"/>
      <c r="R942" s="166"/>
      <c r="S942" s="166"/>
      <c r="T942" s="167"/>
      <c r="AT942" s="162" t="s">
        <v>147</v>
      </c>
      <c r="AU942" s="162" t="s">
        <v>83</v>
      </c>
      <c r="AV942" s="14" t="s">
        <v>83</v>
      </c>
      <c r="AW942" s="14" t="s">
        <v>30</v>
      </c>
      <c r="AX942" s="14" t="s">
        <v>74</v>
      </c>
      <c r="AY942" s="162" t="s">
        <v>138</v>
      </c>
    </row>
    <row r="943" spans="1:65" s="14" customFormat="1" x14ac:dyDescent="0.2">
      <c r="B943" s="161"/>
      <c r="D943" s="155" t="s">
        <v>147</v>
      </c>
      <c r="E943" s="162" t="s">
        <v>1</v>
      </c>
      <c r="F943" s="163" t="s">
        <v>282</v>
      </c>
      <c r="H943" s="164">
        <v>2.73</v>
      </c>
      <c r="L943" s="161"/>
      <c r="M943" s="165"/>
      <c r="N943" s="166"/>
      <c r="O943" s="166"/>
      <c r="P943" s="166"/>
      <c r="Q943" s="166"/>
      <c r="R943" s="166"/>
      <c r="S943" s="166"/>
      <c r="T943" s="167"/>
      <c r="AT943" s="162" t="s">
        <v>147</v>
      </c>
      <c r="AU943" s="162" t="s">
        <v>83</v>
      </c>
      <c r="AV943" s="14" t="s">
        <v>83</v>
      </c>
      <c r="AW943" s="14" t="s">
        <v>30</v>
      </c>
      <c r="AX943" s="14" t="s">
        <v>74</v>
      </c>
      <c r="AY943" s="162" t="s">
        <v>138</v>
      </c>
    </row>
    <row r="944" spans="1:65" s="13" customFormat="1" x14ac:dyDescent="0.2">
      <c r="B944" s="154"/>
      <c r="D944" s="155" t="s">
        <v>147</v>
      </c>
      <c r="E944" s="156" t="s">
        <v>1</v>
      </c>
      <c r="F944" s="157" t="s">
        <v>283</v>
      </c>
      <c r="H944" s="156" t="s">
        <v>1</v>
      </c>
      <c r="L944" s="154"/>
      <c r="M944" s="158"/>
      <c r="N944" s="159"/>
      <c r="O944" s="159"/>
      <c r="P944" s="159"/>
      <c r="Q944" s="159"/>
      <c r="R944" s="159"/>
      <c r="S944" s="159"/>
      <c r="T944" s="160"/>
      <c r="AT944" s="156" t="s">
        <v>147</v>
      </c>
      <c r="AU944" s="156" t="s">
        <v>83</v>
      </c>
      <c r="AV944" s="13" t="s">
        <v>79</v>
      </c>
      <c r="AW944" s="13" t="s">
        <v>30</v>
      </c>
      <c r="AX944" s="13" t="s">
        <v>74</v>
      </c>
      <c r="AY944" s="156" t="s">
        <v>138</v>
      </c>
    </row>
    <row r="945" spans="2:51" s="14" customFormat="1" x14ac:dyDescent="0.2">
      <c r="B945" s="161"/>
      <c r="D945" s="155" t="s">
        <v>147</v>
      </c>
      <c r="E945" s="162" t="s">
        <v>1</v>
      </c>
      <c r="F945" s="163" t="s">
        <v>284</v>
      </c>
      <c r="H945" s="164">
        <v>-3.91</v>
      </c>
      <c r="L945" s="161"/>
      <c r="M945" s="165"/>
      <c r="N945" s="166"/>
      <c r="O945" s="166"/>
      <c r="P945" s="166"/>
      <c r="Q945" s="166"/>
      <c r="R945" s="166"/>
      <c r="S945" s="166"/>
      <c r="T945" s="167"/>
      <c r="AT945" s="162" t="s">
        <v>147</v>
      </c>
      <c r="AU945" s="162" t="s">
        <v>83</v>
      </c>
      <c r="AV945" s="14" t="s">
        <v>83</v>
      </c>
      <c r="AW945" s="14" t="s">
        <v>30</v>
      </c>
      <c r="AX945" s="14" t="s">
        <v>74</v>
      </c>
      <c r="AY945" s="162" t="s">
        <v>138</v>
      </c>
    </row>
    <row r="946" spans="2:51" s="14" customFormat="1" x14ac:dyDescent="0.2">
      <c r="B946" s="161"/>
      <c r="D946" s="155" t="s">
        <v>147</v>
      </c>
      <c r="E946" s="162" t="s">
        <v>1</v>
      </c>
      <c r="F946" s="163" t="s">
        <v>285</v>
      </c>
      <c r="H946" s="164">
        <v>-2.0699999999999998</v>
      </c>
      <c r="L946" s="161"/>
      <c r="M946" s="165"/>
      <c r="N946" s="166"/>
      <c r="O946" s="166"/>
      <c r="P946" s="166"/>
      <c r="Q946" s="166"/>
      <c r="R946" s="166"/>
      <c r="S946" s="166"/>
      <c r="T946" s="167"/>
      <c r="AT946" s="162" t="s">
        <v>147</v>
      </c>
      <c r="AU946" s="162" t="s">
        <v>83</v>
      </c>
      <c r="AV946" s="14" t="s">
        <v>83</v>
      </c>
      <c r="AW946" s="14" t="s">
        <v>30</v>
      </c>
      <c r="AX946" s="14" t="s">
        <v>74</v>
      </c>
      <c r="AY946" s="162" t="s">
        <v>138</v>
      </c>
    </row>
    <row r="947" spans="2:51" s="16" customFormat="1" x14ac:dyDescent="0.2">
      <c r="B947" s="178"/>
      <c r="D947" s="155" t="s">
        <v>147</v>
      </c>
      <c r="E947" s="179" t="s">
        <v>1</v>
      </c>
      <c r="F947" s="180" t="s">
        <v>165</v>
      </c>
      <c r="H947" s="181">
        <v>86.277000000000001</v>
      </c>
      <c r="L947" s="178"/>
      <c r="M947" s="182"/>
      <c r="N947" s="183"/>
      <c r="O947" s="183"/>
      <c r="P947" s="183"/>
      <c r="Q947" s="183"/>
      <c r="R947" s="183"/>
      <c r="S947" s="183"/>
      <c r="T947" s="184"/>
      <c r="AT947" s="179" t="s">
        <v>147</v>
      </c>
      <c r="AU947" s="179" t="s">
        <v>83</v>
      </c>
      <c r="AV947" s="16" t="s">
        <v>159</v>
      </c>
      <c r="AW947" s="16" t="s">
        <v>30</v>
      </c>
      <c r="AX947" s="16" t="s">
        <v>74</v>
      </c>
      <c r="AY947" s="179" t="s">
        <v>138</v>
      </c>
    </row>
    <row r="948" spans="2:51" s="13" customFormat="1" x14ac:dyDescent="0.2">
      <c r="B948" s="154"/>
      <c r="D948" s="155" t="s">
        <v>147</v>
      </c>
      <c r="E948" s="156" t="s">
        <v>1</v>
      </c>
      <c r="F948" s="157" t="s">
        <v>167</v>
      </c>
      <c r="H948" s="156" t="s">
        <v>1</v>
      </c>
      <c r="L948" s="154"/>
      <c r="M948" s="158"/>
      <c r="N948" s="159"/>
      <c r="O948" s="159"/>
      <c r="P948" s="159"/>
      <c r="Q948" s="159"/>
      <c r="R948" s="159"/>
      <c r="S948" s="159"/>
      <c r="T948" s="160"/>
      <c r="AT948" s="156" t="s">
        <v>147</v>
      </c>
      <c r="AU948" s="156" t="s">
        <v>83</v>
      </c>
      <c r="AV948" s="13" t="s">
        <v>79</v>
      </c>
      <c r="AW948" s="13" t="s">
        <v>30</v>
      </c>
      <c r="AX948" s="13" t="s">
        <v>74</v>
      </c>
      <c r="AY948" s="156" t="s">
        <v>138</v>
      </c>
    </row>
    <row r="949" spans="2:51" s="14" customFormat="1" x14ac:dyDescent="0.2">
      <c r="B949" s="161"/>
      <c r="D949" s="155" t="s">
        <v>147</v>
      </c>
      <c r="E949" s="162" t="s">
        <v>1</v>
      </c>
      <c r="F949" s="163" t="s">
        <v>359</v>
      </c>
      <c r="H949" s="164">
        <v>18</v>
      </c>
      <c r="L949" s="161"/>
      <c r="M949" s="165"/>
      <c r="N949" s="166"/>
      <c r="O949" s="166"/>
      <c r="P949" s="166"/>
      <c r="Q949" s="166"/>
      <c r="R949" s="166"/>
      <c r="S949" s="166"/>
      <c r="T949" s="167"/>
      <c r="AT949" s="162" t="s">
        <v>147</v>
      </c>
      <c r="AU949" s="162" t="s">
        <v>83</v>
      </c>
      <c r="AV949" s="14" t="s">
        <v>83</v>
      </c>
      <c r="AW949" s="14" t="s">
        <v>30</v>
      </c>
      <c r="AX949" s="14" t="s">
        <v>74</v>
      </c>
      <c r="AY949" s="162" t="s">
        <v>138</v>
      </c>
    </row>
    <row r="950" spans="2:51" s="14" customFormat="1" x14ac:dyDescent="0.2">
      <c r="B950" s="161"/>
      <c r="D950" s="155" t="s">
        <v>147</v>
      </c>
      <c r="E950" s="162" t="s">
        <v>1</v>
      </c>
      <c r="F950" s="163" t="s">
        <v>286</v>
      </c>
      <c r="H950" s="164">
        <v>54</v>
      </c>
      <c r="L950" s="161"/>
      <c r="M950" s="165"/>
      <c r="N950" s="166"/>
      <c r="O950" s="166"/>
      <c r="P950" s="166"/>
      <c r="Q950" s="166"/>
      <c r="R950" s="166"/>
      <c r="S950" s="166"/>
      <c r="T950" s="167"/>
      <c r="AT950" s="162" t="s">
        <v>147</v>
      </c>
      <c r="AU950" s="162" t="s">
        <v>83</v>
      </c>
      <c r="AV950" s="14" t="s">
        <v>83</v>
      </c>
      <c r="AW950" s="14" t="s">
        <v>30</v>
      </c>
      <c r="AX950" s="14" t="s">
        <v>74</v>
      </c>
      <c r="AY950" s="162" t="s">
        <v>138</v>
      </c>
    </row>
    <row r="951" spans="2:51" s="14" customFormat="1" x14ac:dyDescent="0.2">
      <c r="B951" s="161"/>
      <c r="D951" s="155" t="s">
        <v>147</v>
      </c>
      <c r="E951" s="162" t="s">
        <v>1</v>
      </c>
      <c r="F951" s="163" t="s">
        <v>282</v>
      </c>
      <c r="H951" s="164">
        <v>2.73</v>
      </c>
      <c r="L951" s="161"/>
      <c r="M951" s="165"/>
      <c r="N951" s="166"/>
      <c r="O951" s="166"/>
      <c r="P951" s="166"/>
      <c r="Q951" s="166"/>
      <c r="R951" s="166"/>
      <c r="S951" s="166"/>
      <c r="T951" s="167"/>
      <c r="AT951" s="162" t="s">
        <v>147</v>
      </c>
      <c r="AU951" s="162" t="s">
        <v>83</v>
      </c>
      <c r="AV951" s="14" t="s">
        <v>83</v>
      </c>
      <c r="AW951" s="14" t="s">
        <v>30</v>
      </c>
      <c r="AX951" s="14" t="s">
        <v>74</v>
      </c>
      <c r="AY951" s="162" t="s">
        <v>138</v>
      </c>
    </row>
    <row r="952" spans="2:51" s="13" customFormat="1" x14ac:dyDescent="0.2">
      <c r="B952" s="154"/>
      <c r="D952" s="155" t="s">
        <v>147</v>
      </c>
      <c r="E952" s="156" t="s">
        <v>1</v>
      </c>
      <c r="F952" s="157" t="s">
        <v>283</v>
      </c>
      <c r="H952" s="156" t="s">
        <v>1</v>
      </c>
      <c r="L952" s="154"/>
      <c r="M952" s="158"/>
      <c r="N952" s="159"/>
      <c r="O952" s="159"/>
      <c r="P952" s="159"/>
      <c r="Q952" s="159"/>
      <c r="R952" s="159"/>
      <c r="S952" s="159"/>
      <c r="T952" s="160"/>
      <c r="AT952" s="156" t="s">
        <v>147</v>
      </c>
      <c r="AU952" s="156" t="s">
        <v>83</v>
      </c>
      <c r="AV952" s="13" t="s">
        <v>79</v>
      </c>
      <c r="AW952" s="13" t="s">
        <v>30</v>
      </c>
      <c r="AX952" s="13" t="s">
        <v>74</v>
      </c>
      <c r="AY952" s="156" t="s">
        <v>138</v>
      </c>
    </row>
    <row r="953" spans="2:51" s="14" customFormat="1" x14ac:dyDescent="0.2">
      <c r="B953" s="161"/>
      <c r="D953" s="155" t="s">
        <v>147</v>
      </c>
      <c r="E953" s="162" t="s">
        <v>1</v>
      </c>
      <c r="F953" s="163" t="s">
        <v>284</v>
      </c>
      <c r="H953" s="164">
        <v>-3.91</v>
      </c>
      <c r="L953" s="161"/>
      <c r="M953" s="165"/>
      <c r="N953" s="166"/>
      <c r="O953" s="166"/>
      <c r="P953" s="166"/>
      <c r="Q953" s="166"/>
      <c r="R953" s="166"/>
      <c r="S953" s="166"/>
      <c r="T953" s="167"/>
      <c r="AT953" s="162" t="s">
        <v>147</v>
      </c>
      <c r="AU953" s="162" t="s">
        <v>83</v>
      </c>
      <c r="AV953" s="14" t="s">
        <v>83</v>
      </c>
      <c r="AW953" s="14" t="s">
        <v>30</v>
      </c>
      <c r="AX953" s="14" t="s">
        <v>74</v>
      </c>
      <c r="AY953" s="162" t="s">
        <v>138</v>
      </c>
    </row>
    <row r="954" spans="2:51" s="14" customFormat="1" x14ac:dyDescent="0.2">
      <c r="B954" s="161"/>
      <c r="D954" s="155" t="s">
        <v>147</v>
      </c>
      <c r="E954" s="162" t="s">
        <v>1</v>
      </c>
      <c r="F954" s="163" t="s">
        <v>285</v>
      </c>
      <c r="H954" s="164">
        <v>-2.0699999999999998</v>
      </c>
      <c r="L954" s="161"/>
      <c r="M954" s="165"/>
      <c r="N954" s="166"/>
      <c r="O954" s="166"/>
      <c r="P954" s="166"/>
      <c r="Q954" s="166"/>
      <c r="R954" s="166"/>
      <c r="S954" s="166"/>
      <c r="T954" s="167"/>
      <c r="AT954" s="162" t="s">
        <v>147</v>
      </c>
      <c r="AU954" s="162" t="s">
        <v>83</v>
      </c>
      <c r="AV954" s="14" t="s">
        <v>83</v>
      </c>
      <c r="AW954" s="14" t="s">
        <v>30</v>
      </c>
      <c r="AX954" s="14" t="s">
        <v>74</v>
      </c>
      <c r="AY954" s="162" t="s">
        <v>138</v>
      </c>
    </row>
    <row r="955" spans="2:51" s="14" customFormat="1" x14ac:dyDescent="0.2">
      <c r="B955" s="161"/>
      <c r="D955" s="155" t="s">
        <v>147</v>
      </c>
      <c r="E955" s="162" t="s">
        <v>1</v>
      </c>
      <c r="F955" s="163" t="s">
        <v>287</v>
      </c>
      <c r="H955" s="164">
        <v>-1.7729999999999999</v>
      </c>
      <c r="L955" s="161"/>
      <c r="M955" s="165"/>
      <c r="N955" s="166"/>
      <c r="O955" s="166"/>
      <c r="P955" s="166"/>
      <c r="Q955" s="166"/>
      <c r="R955" s="166"/>
      <c r="S955" s="166"/>
      <c r="T955" s="167"/>
      <c r="AT955" s="162" t="s">
        <v>147</v>
      </c>
      <c r="AU955" s="162" t="s">
        <v>83</v>
      </c>
      <c r="AV955" s="14" t="s">
        <v>83</v>
      </c>
      <c r="AW955" s="14" t="s">
        <v>30</v>
      </c>
      <c r="AX955" s="14" t="s">
        <v>74</v>
      </c>
      <c r="AY955" s="162" t="s">
        <v>138</v>
      </c>
    </row>
    <row r="956" spans="2:51" s="16" customFormat="1" x14ac:dyDescent="0.2">
      <c r="B956" s="178"/>
      <c r="D956" s="155" t="s">
        <v>147</v>
      </c>
      <c r="E956" s="179" t="s">
        <v>1</v>
      </c>
      <c r="F956" s="180" t="s">
        <v>165</v>
      </c>
      <c r="H956" s="181">
        <v>66.977000000000004</v>
      </c>
      <c r="L956" s="178"/>
      <c r="M956" s="182"/>
      <c r="N956" s="183"/>
      <c r="O956" s="183"/>
      <c r="P956" s="183"/>
      <c r="Q956" s="183"/>
      <c r="R956" s="183"/>
      <c r="S956" s="183"/>
      <c r="T956" s="184"/>
      <c r="AT956" s="179" t="s">
        <v>147</v>
      </c>
      <c r="AU956" s="179" t="s">
        <v>83</v>
      </c>
      <c r="AV956" s="16" t="s">
        <v>159</v>
      </c>
      <c r="AW956" s="16" t="s">
        <v>30</v>
      </c>
      <c r="AX956" s="16" t="s">
        <v>74</v>
      </c>
      <c r="AY956" s="179" t="s">
        <v>138</v>
      </c>
    </row>
    <row r="957" spans="2:51" s="13" customFormat="1" x14ac:dyDescent="0.2">
      <c r="B957" s="154"/>
      <c r="D957" s="155" t="s">
        <v>147</v>
      </c>
      <c r="E957" s="156" t="s">
        <v>1</v>
      </c>
      <c r="F957" s="157" t="s">
        <v>288</v>
      </c>
      <c r="H957" s="156" t="s">
        <v>1</v>
      </c>
      <c r="L957" s="154"/>
      <c r="M957" s="158"/>
      <c r="N957" s="159"/>
      <c r="O957" s="159"/>
      <c r="P957" s="159"/>
      <c r="Q957" s="159"/>
      <c r="R957" s="159"/>
      <c r="S957" s="159"/>
      <c r="T957" s="160"/>
      <c r="AT957" s="156" t="s">
        <v>147</v>
      </c>
      <c r="AU957" s="156" t="s">
        <v>83</v>
      </c>
      <c r="AV957" s="13" t="s">
        <v>79</v>
      </c>
      <c r="AW957" s="13" t="s">
        <v>30</v>
      </c>
      <c r="AX957" s="13" t="s">
        <v>74</v>
      </c>
      <c r="AY957" s="156" t="s">
        <v>138</v>
      </c>
    </row>
    <row r="958" spans="2:51" s="14" customFormat="1" x14ac:dyDescent="0.2">
      <c r="B958" s="161"/>
      <c r="D958" s="155" t="s">
        <v>147</v>
      </c>
      <c r="E958" s="162" t="s">
        <v>1</v>
      </c>
      <c r="F958" s="163" t="s">
        <v>360</v>
      </c>
      <c r="H958" s="164">
        <v>7.35</v>
      </c>
      <c r="L958" s="161"/>
      <c r="M958" s="165"/>
      <c r="N958" s="166"/>
      <c r="O958" s="166"/>
      <c r="P958" s="166"/>
      <c r="Q958" s="166"/>
      <c r="R958" s="166"/>
      <c r="S958" s="166"/>
      <c r="T958" s="167"/>
      <c r="AT958" s="162" t="s">
        <v>147</v>
      </c>
      <c r="AU958" s="162" t="s">
        <v>83</v>
      </c>
      <c r="AV958" s="14" t="s">
        <v>83</v>
      </c>
      <c r="AW958" s="14" t="s">
        <v>30</v>
      </c>
      <c r="AX958" s="14" t="s">
        <v>74</v>
      </c>
      <c r="AY958" s="162" t="s">
        <v>138</v>
      </c>
    </row>
    <row r="959" spans="2:51" s="14" customFormat="1" x14ac:dyDescent="0.2">
      <c r="B959" s="161"/>
      <c r="D959" s="155" t="s">
        <v>147</v>
      </c>
      <c r="E959" s="162" t="s">
        <v>1</v>
      </c>
      <c r="F959" s="163" t="s">
        <v>289</v>
      </c>
      <c r="H959" s="164">
        <v>41.472000000000001</v>
      </c>
      <c r="L959" s="161"/>
      <c r="M959" s="165"/>
      <c r="N959" s="166"/>
      <c r="O959" s="166"/>
      <c r="P959" s="166"/>
      <c r="Q959" s="166"/>
      <c r="R959" s="166"/>
      <c r="S959" s="166"/>
      <c r="T959" s="167"/>
      <c r="AT959" s="162" t="s">
        <v>147</v>
      </c>
      <c r="AU959" s="162" t="s">
        <v>83</v>
      </c>
      <c r="AV959" s="14" t="s">
        <v>83</v>
      </c>
      <c r="AW959" s="14" t="s">
        <v>30</v>
      </c>
      <c r="AX959" s="14" t="s">
        <v>74</v>
      </c>
      <c r="AY959" s="162" t="s">
        <v>138</v>
      </c>
    </row>
    <row r="960" spans="2:51" s="14" customFormat="1" x14ac:dyDescent="0.2">
      <c r="B960" s="161"/>
      <c r="D960" s="155" t="s">
        <v>147</v>
      </c>
      <c r="E960" s="162" t="s">
        <v>1</v>
      </c>
      <c r="F960" s="163" t="s">
        <v>290</v>
      </c>
      <c r="H960" s="164">
        <v>0.88200000000000001</v>
      </c>
      <c r="L960" s="161"/>
      <c r="M960" s="165"/>
      <c r="N960" s="166"/>
      <c r="O960" s="166"/>
      <c r="P960" s="166"/>
      <c r="Q960" s="166"/>
      <c r="R960" s="166"/>
      <c r="S960" s="166"/>
      <c r="T960" s="167"/>
      <c r="AT960" s="162" t="s">
        <v>147</v>
      </c>
      <c r="AU960" s="162" t="s">
        <v>83</v>
      </c>
      <c r="AV960" s="14" t="s">
        <v>83</v>
      </c>
      <c r="AW960" s="14" t="s">
        <v>30</v>
      </c>
      <c r="AX960" s="14" t="s">
        <v>74</v>
      </c>
      <c r="AY960" s="162" t="s">
        <v>138</v>
      </c>
    </row>
    <row r="961" spans="1:65" s="14" customFormat="1" x14ac:dyDescent="0.2">
      <c r="B961" s="161"/>
      <c r="D961" s="155" t="s">
        <v>147</v>
      </c>
      <c r="E961" s="162" t="s">
        <v>1</v>
      </c>
      <c r="F961" s="163" t="s">
        <v>291</v>
      </c>
      <c r="H961" s="164">
        <v>1.2629999999999999</v>
      </c>
      <c r="L961" s="161"/>
      <c r="M961" s="165"/>
      <c r="N961" s="166"/>
      <c r="O961" s="166"/>
      <c r="P961" s="166"/>
      <c r="Q961" s="166"/>
      <c r="R961" s="166"/>
      <c r="S961" s="166"/>
      <c r="T961" s="167"/>
      <c r="AT961" s="162" t="s">
        <v>147</v>
      </c>
      <c r="AU961" s="162" t="s">
        <v>83</v>
      </c>
      <c r="AV961" s="14" t="s">
        <v>83</v>
      </c>
      <c r="AW961" s="14" t="s">
        <v>30</v>
      </c>
      <c r="AX961" s="14" t="s">
        <v>74</v>
      </c>
      <c r="AY961" s="162" t="s">
        <v>138</v>
      </c>
    </row>
    <row r="962" spans="1:65" s="13" customFormat="1" x14ac:dyDescent="0.2">
      <c r="B962" s="154"/>
      <c r="D962" s="155" t="s">
        <v>147</v>
      </c>
      <c r="E962" s="156" t="s">
        <v>1</v>
      </c>
      <c r="F962" s="157" t="s">
        <v>283</v>
      </c>
      <c r="H962" s="156" t="s">
        <v>1</v>
      </c>
      <c r="L962" s="154"/>
      <c r="M962" s="158"/>
      <c r="N962" s="159"/>
      <c r="O962" s="159"/>
      <c r="P962" s="159"/>
      <c r="Q962" s="159"/>
      <c r="R962" s="159"/>
      <c r="S962" s="159"/>
      <c r="T962" s="160"/>
      <c r="AT962" s="156" t="s">
        <v>147</v>
      </c>
      <c r="AU962" s="156" t="s">
        <v>83</v>
      </c>
      <c r="AV962" s="13" t="s">
        <v>79</v>
      </c>
      <c r="AW962" s="13" t="s">
        <v>30</v>
      </c>
      <c r="AX962" s="13" t="s">
        <v>74</v>
      </c>
      <c r="AY962" s="156" t="s">
        <v>138</v>
      </c>
    </row>
    <row r="963" spans="1:65" s="14" customFormat="1" x14ac:dyDescent="0.2">
      <c r="B963" s="161"/>
      <c r="D963" s="155" t="s">
        <v>147</v>
      </c>
      <c r="E963" s="162" t="s">
        <v>1</v>
      </c>
      <c r="F963" s="163" t="s">
        <v>292</v>
      </c>
      <c r="H963" s="164">
        <v>-0.70199999999999996</v>
      </c>
      <c r="L963" s="161"/>
      <c r="M963" s="165"/>
      <c r="N963" s="166"/>
      <c r="O963" s="166"/>
      <c r="P963" s="166"/>
      <c r="Q963" s="166"/>
      <c r="R963" s="166"/>
      <c r="S963" s="166"/>
      <c r="T963" s="167"/>
      <c r="AT963" s="162" t="s">
        <v>147</v>
      </c>
      <c r="AU963" s="162" t="s">
        <v>83</v>
      </c>
      <c r="AV963" s="14" t="s">
        <v>83</v>
      </c>
      <c r="AW963" s="14" t="s">
        <v>30</v>
      </c>
      <c r="AX963" s="14" t="s">
        <v>74</v>
      </c>
      <c r="AY963" s="162" t="s">
        <v>138</v>
      </c>
    </row>
    <row r="964" spans="1:65" s="14" customFormat="1" x14ac:dyDescent="0.2">
      <c r="B964" s="161"/>
      <c r="D964" s="155" t="s">
        <v>147</v>
      </c>
      <c r="E964" s="162" t="s">
        <v>1</v>
      </c>
      <c r="F964" s="163" t="s">
        <v>287</v>
      </c>
      <c r="H964" s="164">
        <v>-1.7729999999999999</v>
      </c>
      <c r="L964" s="161"/>
      <c r="M964" s="165"/>
      <c r="N964" s="166"/>
      <c r="O964" s="166"/>
      <c r="P964" s="166"/>
      <c r="Q964" s="166"/>
      <c r="R964" s="166"/>
      <c r="S964" s="166"/>
      <c r="T964" s="167"/>
      <c r="AT964" s="162" t="s">
        <v>147</v>
      </c>
      <c r="AU964" s="162" t="s">
        <v>83</v>
      </c>
      <c r="AV964" s="14" t="s">
        <v>83</v>
      </c>
      <c r="AW964" s="14" t="s">
        <v>30</v>
      </c>
      <c r="AX964" s="14" t="s">
        <v>74</v>
      </c>
      <c r="AY964" s="162" t="s">
        <v>138</v>
      </c>
    </row>
    <row r="965" spans="1:65" s="16" customFormat="1" x14ac:dyDescent="0.2">
      <c r="B965" s="178"/>
      <c r="D965" s="155" t="s">
        <v>147</v>
      </c>
      <c r="E965" s="179" t="s">
        <v>1</v>
      </c>
      <c r="F965" s="180" t="s">
        <v>165</v>
      </c>
      <c r="H965" s="181">
        <v>48.491999999999997</v>
      </c>
      <c r="L965" s="178"/>
      <c r="M965" s="182"/>
      <c r="N965" s="183"/>
      <c r="O965" s="183"/>
      <c r="P965" s="183"/>
      <c r="Q965" s="183"/>
      <c r="R965" s="183"/>
      <c r="S965" s="183"/>
      <c r="T965" s="184"/>
      <c r="AT965" s="179" t="s">
        <v>147</v>
      </c>
      <c r="AU965" s="179" t="s">
        <v>83</v>
      </c>
      <c r="AV965" s="16" t="s">
        <v>159</v>
      </c>
      <c r="AW965" s="16" t="s">
        <v>30</v>
      </c>
      <c r="AX965" s="16" t="s">
        <v>74</v>
      </c>
      <c r="AY965" s="179" t="s">
        <v>138</v>
      </c>
    </row>
    <row r="966" spans="1:65" s="13" customFormat="1" x14ac:dyDescent="0.2">
      <c r="B966" s="154"/>
      <c r="D966" s="155" t="s">
        <v>147</v>
      </c>
      <c r="E966" s="156" t="s">
        <v>1</v>
      </c>
      <c r="F966" s="157" t="s">
        <v>293</v>
      </c>
      <c r="H966" s="156" t="s">
        <v>1</v>
      </c>
      <c r="L966" s="154"/>
      <c r="M966" s="158"/>
      <c r="N966" s="159"/>
      <c r="O966" s="159"/>
      <c r="P966" s="159"/>
      <c r="Q966" s="159"/>
      <c r="R966" s="159"/>
      <c r="S966" s="159"/>
      <c r="T966" s="160"/>
      <c r="AT966" s="156" t="s">
        <v>147</v>
      </c>
      <c r="AU966" s="156" t="s">
        <v>83</v>
      </c>
      <c r="AV966" s="13" t="s">
        <v>79</v>
      </c>
      <c r="AW966" s="13" t="s">
        <v>30</v>
      </c>
      <c r="AX966" s="13" t="s">
        <v>74</v>
      </c>
      <c r="AY966" s="156" t="s">
        <v>138</v>
      </c>
    </row>
    <row r="967" spans="1:65" s="14" customFormat="1" x14ac:dyDescent="0.2">
      <c r="B967" s="161"/>
      <c r="D967" s="155" t="s">
        <v>147</v>
      </c>
      <c r="E967" s="162" t="s">
        <v>1</v>
      </c>
      <c r="F967" s="163" t="s">
        <v>358</v>
      </c>
      <c r="H967" s="164">
        <v>4.3499999999999996</v>
      </c>
      <c r="L967" s="161"/>
      <c r="M967" s="165"/>
      <c r="N967" s="166"/>
      <c r="O967" s="166"/>
      <c r="P967" s="166"/>
      <c r="Q967" s="166"/>
      <c r="R967" s="166"/>
      <c r="S967" s="166"/>
      <c r="T967" s="167"/>
      <c r="AT967" s="162" t="s">
        <v>147</v>
      </c>
      <c r="AU967" s="162" t="s">
        <v>83</v>
      </c>
      <c r="AV967" s="14" t="s">
        <v>83</v>
      </c>
      <c r="AW967" s="14" t="s">
        <v>30</v>
      </c>
      <c r="AX967" s="14" t="s">
        <v>74</v>
      </c>
      <c r="AY967" s="162" t="s">
        <v>138</v>
      </c>
    </row>
    <row r="968" spans="1:65" s="14" customFormat="1" x14ac:dyDescent="0.2">
      <c r="B968" s="161"/>
      <c r="D968" s="155" t="s">
        <v>147</v>
      </c>
      <c r="E968" s="162" t="s">
        <v>1</v>
      </c>
      <c r="F968" s="163" t="s">
        <v>294</v>
      </c>
      <c r="H968" s="164">
        <v>25.143000000000001</v>
      </c>
      <c r="L968" s="161"/>
      <c r="M968" s="165"/>
      <c r="N968" s="166"/>
      <c r="O968" s="166"/>
      <c r="P968" s="166"/>
      <c r="Q968" s="166"/>
      <c r="R968" s="166"/>
      <c r="S968" s="166"/>
      <c r="T968" s="167"/>
      <c r="AT968" s="162" t="s">
        <v>147</v>
      </c>
      <c r="AU968" s="162" t="s">
        <v>83</v>
      </c>
      <c r="AV968" s="14" t="s">
        <v>83</v>
      </c>
      <c r="AW968" s="14" t="s">
        <v>30</v>
      </c>
      <c r="AX968" s="14" t="s">
        <v>74</v>
      </c>
      <c r="AY968" s="162" t="s">
        <v>138</v>
      </c>
    </row>
    <row r="969" spans="1:65" s="14" customFormat="1" x14ac:dyDescent="0.2">
      <c r="B969" s="161"/>
      <c r="D969" s="155" t="s">
        <v>147</v>
      </c>
      <c r="E969" s="162" t="s">
        <v>1</v>
      </c>
      <c r="F969" s="163" t="s">
        <v>281</v>
      </c>
      <c r="H969" s="164">
        <v>2.5430000000000001</v>
      </c>
      <c r="L969" s="161"/>
      <c r="M969" s="165"/>
      <c r="N969" s="166"/>
      <c r="O969" s="166"/>
      <c r="P969" s="166"/>
      <c r="Q969" s="166"/>
      <c r="R969" s="166"/>
      <c r="S969" s="166"/>
      <c r="T969" s="167"/>
      <c r="AT969" s="162" t="s">
        <v>147</v>
      </c>
      <c r="AU969" s="162" t="s">
        <v>83</v>
      </c>
      <c r="AV969" s="14" t="s">
        <v>83</v>
      </c>
      <c r="AW969" s="14" t="s">
        <v>30</v>
      </c>
      <c r="AX969" s="14" t="s">
        <v>74</v>
      </c>
      <c r="AY969" s="162" t="s">
        <v>138</v>
      </c>
    </row>
    <row r="970" spans="1:65" s="13" customFormat="1" x14ac:dyDescent="0.2">
      <c r="B970" s="154"/>
      <c r="D970" s="155" t="s">
        <v>147</v>
      </c>
      <c r="E970" s="156" t="s">
        <v>1</v>
      </c>
      <c r="F970" s="157" t="s">
        <v>283</v>
      </c>
      <c r="H970" s="156" t="s">
        <v>1</v>
      </c>
      <c r="L970" s="154"/>
      <c r="M970" s="158"/>
      <c r="N970" s="159"/>
      <c r="O970" s="159"/>
      <c r="P970" s="159"/>
      <c r="Q970" s="159"/>
      <c r="R970" s="159"/>
      <c r="S970" s="159"/>
      <c r="T970" s="160"/>
      <c r="AT970" s="156" t="s">
        <v>147</v>
      </c>
      <c r="AU970" s="156" t="s">
        <v>83</v>
      </c>
      <c r="AV970" s="13" t="s">
        <v>79</v>
      </c>
      <c r="AW970" s="13" t="s">
        <v>30</v>
      </c>
      <c r="AX970" s="13" t="s">
        <v>74</v>
      </c>
      <c r="AY970" s="156" t="s">
        <v>138</v>
      </c>
    </row>
    <row r="971" spans="1:65" s="14" customFormat="1" x14ac:dyDescent="0.2">
      <c r="B971" s="161"/>
      <c r="D971" s="155" t="s">
        <v>147</v>
      </c>
      <c r="E971" s="162" t="s">
        <v>1</v>
      </c>
      <c r="F971" s="163" t="s">
        <v>295</v>
      </c>
      <c r="H971" s="164">
        <v>-5.75</v>
      </c>
      <c r="L971" s="161"/>
      <c r="M971" s="165"/>
      <c r="N971" s="166"/>
      <c r="O971" s="166"/>
      <c r="P971" s="166"/>
      <c r="Q971" s="166"/>
      <c r="R971" s="166"/>
      <c r="S971" s="166"/>
      <c r="T971" s="167"/>
      <c r="AT971" s="162" t="s">
        <v>147</v>
      </c>
      <c r="AU971" s="162" t="s">
        <v>83</v>
      </c>
      <c r="AV971" s="14" t="s">
        <v>83</v>
      </c>
      <c r="AW971" s="14" t="s">
        <v>30</v>
      </c>
      <c r="AX971" s="14" t="s">
        <v>74</v>
      </c>
      <c r="AY971" s="162" t="s">
        <v>138</v>
      </c>
    </row>
    <row r="972" spans="1:65" s="16" customFormat="1" x14ac:dyDescent="0.2">
      <c r="B972" s="178"/>
      <c r="D972" s="155" t="s">
        <v>147</v>
      </c>
      <c r="E972" s="179" t="s">
        <v>1</v>
      </c>
      <c r="F972" s="180" t="s">
        <v>165</v>
      </c>
      <c r="H972" s="181">
        <v>26.286000000000001</v>
      </c>
      <c r="L972" s="178"/>
      <c r="M972" s="182"/>
      <c r="N972" s="183"/>
      <c r="O972" s="183"/>
      <c r="P972" s="183"/>
      <c r="Q972" s="183"/>
      <c r="R972" s="183"/>
      <c r="S972" s="183"/>
      <c r="T972" s="184"/>
      <c r="AT972" s="179" t="s">
        <v>147</v>
      </c>
      <c r="AU972" s="179" t="s">
        <v>83</v>
      </c>
      <c r="AV972" s="16" t="s">
        <v>159</v>
      </c>
      <c r="AW972" s="16" t="s">
        <v>30</v>
      </c>
      <c r="AX972" s="16" t="s">
        <v>74</v>
      </c>
      <c r="AY972" s="179" t="s">
        <v>138</v>
      </c>
    </row>
    <row r="973" spans="1:65" s="15" customFormat="1" x14ac:dyDescent="0.2">
      <c r="B973" s="168"/>
      <c r="D973" s="155" t="s">
        <v>147</v>
      </c>
      <c r="E973" s="169" t="s">
        <v>1</v>
      </c>
      <c r="F973" s="170" t="s">
        <v>153</v>
      </c>
      <c r="H973" s="171">
        <v>228.03200000000001</v>
      </c>
      <c r="L973" s="168"/>
      <c r="M973" s="172"/>
      <c r="N973" s="173"/>
      <c r="O973" s="173"/>
      <c r="P973" s="173"/>
      <c r="Q973" s="173"/>
      <c r="R973" s="173"/>
      <c r="S973" s="173"/>
      <c r="T973" s="174"/>
      <c r="AT973" s="169" t="s">
        <v>147</v>
      </c>
      <c r="AU973" s="169" t="s">
        <v>83</v>
      </c>
      <c r="AV973" s="15" t="s">
        <v>145</v>
      </c>
      <c r="AW973" s="15" t="s">
        <v>30</v>
      </c>
      <c r="AX973" s="15" t="s">
        <v>79</v>
      </c>
      <c r="AY973" s="169" t="s">
        <v>138</v>
      </c>
    </row>
    <row r="974" spans="1:65" s="12" customFormat="1" ht="22.9" customHeight="1" x14ac:dyDescent="0.2">
      <c r="B974" s="129"/>
      <c r="D974" s="130" t="s">
        <v>73</v>
      </c>
      <c r="E974" s="139" t="s">
        <v>1014</v>
      </c>
      <c r="F974" s="139" t="s">
        <v>1015</v>
      </c>
      <c r="J974" s="140">
        <f>SUM(J975:J978)</f>
        <v>0</v>
      </c>
      <c r="L974" s="129"/>
      <c r="M974" s="133"/>
      <c r="N974" s="134"/>
      <c r="O974" s="134"/>
      <c r="P974" s="135">
        <f>SUM(P975:P978)</f>
        <v>2</v>
      </c>
      <c r="Q974" s="134"/>
      <c r="R974" s="135">
        <f>SUM(R975:R978)</f>
        <v>4.172E-2</v>
      </c>
      <c r="S974" s="134"/>
      <c r="T974" s="136">
        <f>SUM(T975:T978)</f>
        <v>0</v>
      </c>
      <c r="AR974" s="130" t="s">
        <v>83</v>
      </c>
      <c r="AT974" s="137" t="s">
        <v>73</v>
      </c>
      <c r="AU974" s="137" t="s">
        <v>79</v>
      </c>
      <c r="AY974" s="130" t="s">
        <v>138</v>
      </c>
      <c r="BK974" s="138">
        <f>SUM(BK975:BK978)</f>
        <v>0</v>
      </c>
    </row>
    <row r="975" spans="1:65" s="2" customFormat="1" ht="16.5" customHeight="1" x14ac:dyDescent="0.2">
      <c r="A975" s="30"/>
      <c r="B975" s="141"/>
      <c r="C975" s="142">
        <v>195</v>
      </c>
      <c r="D975" s="142" t="s">
        <v>140</v>
      </c>
      <c r="E975" s="143" t="s">
        <v>1016</v>
      </c>
      <c r="F975" s="144" t="s">
        <v>1017</v>
      </c>
      <c r="G975" s="145" t="s">
        <v>262</v>
      </c>
      <c r="H975" s="146">
        <v>2</v>
      </c>
      <c r="I975" s="147"/>
      <c r="J975" s="147">
        <f>ROUND(I975*H975,2)</f>
        <v>0</v>
      </c>
      <c r="K975" s="144" t="s">
        <v>1</v>
      </c>
      <c r="L975" s="31"/>
      <c r="M975" s="148" t="s">
        <v>1</v>
      </c>
      <c r="N975" s="149" t="s">
        <v>39</v>
      </c>
      <c r="O975" s="150">
        <v>1</v>
      </c>
      <c r="P975" s="150">
        <f>O975*H975</f>
        <v>2</v>
      </c>
      <c r="Q975" s="150">
        <v>0</v>
      </c>
      <c r="R975" s="150">
        <f>Q975*H975</f>
        <v>0</v>
      </c>
      <c r="S975" s="150">
        <v>0</v>
      </c>
      <c r="T975" s="151">
        <f>S975*H975</f>
        <v>0</v>
      </c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R975" s="152" t="s">
        <v>246</v>
      </c>
      <c r="AT975" s="152" t="s">
        <v>140</v>
      </c>
      <c r="AU975" s="152" t="s">
        <v>83</v>
      </c>
      <c r="AY975" s="18" t="s">
        <v>138</v>
      </c>
      <c r="BE975" s="153">
        <f>IF(N975="základní",J975,0)</f>
        <v>0</v>
      </c>
      <c r="BF975" s="153">
        <f>IF(N975="snížená",J975,0)</f>
        <v>0</v>
      </c>
      <c r="BG975" s="153">
        <f>IF(N975="zákl. přenesená",J975,0)</f>
        <v>0</v>
      </c>
      <c r="BH975" s="153">
        <f>IF(N975="sníž. přenesená",J975,0)</f>
        <v>0</v>
      </c>
      <c r="BI975" s="153">
        <f>IF(N975="nulová",J975,0)</f>
        <v>0</v>
      </c>
      <c r="BJ975" s="18" t="s">
        <v>79</v>
      </c>
      <c r="BK975" s="153">
        <f>ROUND(I975*H975,2)</f>
        <v>0</v>
      </c>
      <c r="BL975" s="18" t="s">
        <v>246</v>
      </c>
      <c r="BM975" s="152" t="s">
        <v>1018</v>
      </c>
    </row>
    <row r="976" spans="1:65" s="2" customFormat="1" ht="16.5" customHeight="1" x14ac:dyDescent="0.2">
      <c r="A976" s="30"/>
      <c r="B976" s="141"/>
      <c r="C976" s="202">
        <v>196</v>
      </c>
      <c r="D976" s="185" t="s">
        <v>217</v>
      </c>
      <c r="E976" s="186" t="s">
        <v>1019</v>
      </c>
      <c r="F976" s="187" t="s">
        <v>1020</v>
      </c>
      <c r="G976" s="188" t="s">
        <v>262</v>
      </c>
      <c r="H976" s="189">
        <v>2</v>
      </c>
      <c r="I976" s="190"/>
      <c r="J976" s="190">
        <f>ROUND(I976*H976,2)</f>
        <v>0</v>
      </c>
      <c r="K976" s="187" t="s">
        <v>144</v>
      </c>
      <c r="L976" s="191"/>
      <c r="M976" s="192" t="s">
        <v>1</v>
      </c>
      <c r="N976" s="193" t="s">
        <v>39</v>
      </c>
      <c r="O976" s="150">
        <v>0</v>
      </c>
      <c r="P976" s="150">
        <f>O976*H976</f>
        <v>0</v>
      </c>
      <c r="Q976" s="150">
        <v>1.7999999999999999E-2</v>
      </c>
      <c r="R976" s="150">
        <f>Q976*H976</f>
        <v>3.5999999999999997E-2</v>
      </c>
      <c r="S976" s="150">
        <v>0</v>
      </c>
      <c r="T976" s="151">
        <f>S976*H976</f>
        <v>0</v>
      </c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R976" s="152" t="s">
        <v>319</v>
      </c>
      <c r="AT976" s="152" t="s">
        <v>217</v>
      </c>
      <c r="AU976" s="152" t="s">
        <v>83</v>
      </c>
      <c r="AY976" s="18" t="s">
        <v>138</v>
      </c>
      <c r="BE976" s="153">
        <f>IF(N976="základní",J976,0)</f>
        <v>0</v>
      </c>
      <c r="BF976" s="153">
        <f>IF(N976="snížená",J976,0)</f>
        <v>0</v>
      </c>
      <c r="BG976" s="153">
        <f>IF(N976="zákl. přenesená",J976,0)</f>
        <v>0</v>
      </c>
      <c r="BH976" s="153">
        <f>IF(N976="sníž. přenesená",J976,0)</f>
        <v>0</v>
      </c>
      <c r="BI976" s="153">
        <f>IF(N976="nulová",J976,0)</f>
        <v>0</v>
      </c>
      <c r="BJ976" s="18" t="s">
        <v>79</v>
      </c>
      <c r="BK976" s="153">
        <f>ROUND(I976*H976,2)</f>
        <v>0</v>
      </c>
      <c r="BL976" s="18" t="s">
        <v>246</v>
      </c>
      <c r="BM976" s="152" t="s">
        <v>1021</v>
      </c>
    </row>
    <row r="977" spans="1:65" s="2" customFormat="1" ht="16.5" customHeight="1" x14ac:dyDescent="0.2">
      <c r="A977" s="30"/>
      <c r="B977" s="141"/>
      <c r="C977" s="202">
        <v>197</v>
      </c>
      <c r="D977" s="185" t="s">
        <v>217</v>
      </c>
      <c r="E977" s="186" t="s">
        <v>1022</v>
      </c>
      <c r="F977" s="187" t="s">
        <v>1023</v>
      </c>
      <c r="G977" s="188" t="s">
        <v>233</v>
      </c>
      <c r="H977" s="189">
        <v>2</v>
      </c>
      <c r="I977" s="190"/>
      <c r="J977" s="190">
        <f>ROUND(I977*H977,2)</f>
        <v>0</v>
      </c>
      <c r="K977" s="187" t="s">
        <v>144</v>
      </c>
      <c r="L977" s="191"/>
      <c r="M977" s="192" t="s">
        <v>1</v>
      </c>
      <c r="N977" s="193" t="s">
        <v>39</v>
      </c>
      <c r="O977" s="150">
        <v>0</v>
      </c>
      <c r="P977" s="150">
        <f>O977*H977</f>
        <v>0</v>
      </c>
      <c r="Q977" s="150">
        <v>2.8600000000000001E-3</v>
      </c>
      <c r="R977" s="150">
        <f>Q977*H977</f>
        <v>5.7200000000000003E-3</v>
      </c>
      <c r="S977" s="150">
        <v>0</v>
      </c>
      <c r="T977" s="151">
        <f>S977*H977</f>
        <v>0</v>
      </c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R977" s="152" t="s">
        <v>319</v>
      </c>
      <c r="AT977" s="152" t="s">
        <v>217</v>
      </c>
      <c r="AU977" s="152" t="s">
        <v>83</v>
      </c>
      <c r="AY977" s="18" t="s">
        <v>138</v>
      </c>
      <c r="BE977" s="153">
        <f>IF(N977="základní",J977,0)</f>
        <v>0</v>
      </c>
      <c r="BF977" s="153">
        <f>IF(N977="snížená",J977,0)</f>
        <v>0</v>
      </c>
      <c r="BG977" s="153">
        <f>IF(N977="zákl. přenesená",J977,0)</f>
        <v>0</v>
      </c>
      <c r="BH977" s="153">
        <f>IF(N977="sníž. přenesená",J977,0)</f>
        <v>0</v>
      </c>
      <c r="BI977" s="153">
        <f>IF(N977="nulová",J977,0)</f>
        <v>0</v>
      </c>
      <c r="BJ977" s="18" t="s">
        <v>79</v>
      </c>
      <c r="BK977" s="153">
        <f>ROUND(I977*H977,2)</f>
        <v>0</v>
      </c>
      <c r="BL977" s="18" t="s">
        <v>246</v>
      </c>
      <c r="BM977" s="152" t="s">
        <v>1024</v>
      </c>
    </row>
    <row r="978" spans="1:65" s="2" customFormat="1" ht="21.75" customHeight="1" x14ac:dyDescent="0.2">
      <c r="A978" s="30"/>
      <c r="B978" s="141"/>
      <c r="C978" s="142">
        <v>198</v>
      </c>
      <c r="D978" s="142" t="s">
        <v>140</v>
      </c>
      <c r="E978" s="143" t="s">
        <v>1025</v>
      </c>
      <c r="F978" s="144" t="s">
        <v>1026</v>
      </c>
      <c r="G978" s="145" t="s">
        <v>528</v>
      </c>
      <c r="H978" s="146">
        <v>222.4</v>
      </c>
      <c r="I978" s="147"/>
      <c r="J978" s="147">
        <f>ROUND(I978*H978,2)</f>
        <v>0</v>
      </c>
      <c r="K978" s="144" t="s">
        <v>144</v>
      </c>
      <c r="L978" s="31"/>
      <c r="M978" s="148" t="s">
        <v>1</v>
      </c>
      <c r="N978" s="149" t="s">
        <v>39</v>
      </c>
      <c r="O978" s="150">
        <v>0</v>
      </c>
      <c r="P978" s="150">
        <f>O978*H978</f>
        <v>0</v>
      </c>
      <c r="Q978" s="150">
        <v>0</v>
      </c>
      <c r="R978" s="150">
        <f>Q978*H978</f>
        <v>0</v>
      </c>
      <c r="S978" s="150">
        <v>0</v>
      </c>
      <c r="T978" s="151">
        <f>S978*H978</f>
        <v>0</v>
      </c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R978" s="152" t="s">
        <v>246</v>
      </c>
      <c r="AT978" s="152" t="s">
        <v>140</v>
      </c>
      <c r="AU978" s="152" t="s">
        <v>83</v>
      </c>
      <c r="AY978" s="18" t="s">
        <v>138</v>
      </c>
      <c r="BE978" s="153">
        <f>IF(N978="základní",J978,0)</f>
        <v>0</v>
      </c>
      <c r="BF978" s="153">
        <f>IF(N978="snížená",J978,0)</f>
        <v>0</v>
      </c>
      <c r="BG978" s="153">
        <f>IF(N978="zákl. přenesená",J978,0)</f>
        <v>0</v>
      </c>
      <c r="BH978" s="153">
        <f>IF(N978="sníž. přenesená",J978,0)</f>
        <v>0</v>
      </c>
      <c r="BI978" s="153">
        <f>IF(N978="nulová",J978,0)</f>
        <v>0</v>
      </c>
      <c r="BJ978" s="18" t="s">
        <v>79</v>
      </c>
      <c r="BK978" s="153">
        <f>ROUND(I978*H978,2)</f>
        <v>0</v>
      </c>
      <c r="BL978" s="18" t="s">
        <v>246</v>
      </c>
      <c r="BM978" s="152" t="s">
        <v>1027</v>
      </c>
    </row>
    <row r="979" spans="1:65" s="12" customFormat="1" ht="25.9" customHeight="1" x14ac:dyDescent="0.2">
      <c r="B979" s="129"/>
      <c r="D979" s="130" t="s">
        <v>73</v>
      </c>
      <c r="E979" s="131" t="s">
        <v>217</v>
      </c>
      <c r="F979" s="131" t="s">
        <v>1028</v>
      </c>
      <c r="J979" s="132">
        <f>BK979</f>
        <v>0</v>
      </c>
      <c r="L979" s="129"/>
      <c r="M979" s="133"/>
      <c r="N979" s="134"/>
      <c r="O979" s="134"/>
      <c r="P979" s="135">
        <f>P980</f>
        <v>1.06</v>
      </c>
      <c r="Q979" s="134"/>
      <c r="R979" s="135">
        <f>R980</f>
        <v>0</v>
      </c>
      <c r="S979" s="134"/>
      <c r="T979" s="136">
        <f>T980</f>
        <v>0</v>
      </c>
      <c r="AR979" s="130" t="s">
        <v>159</v>
      </c>
      <c r="AT979" s="137" t="s">
        <v>73</v>
      </c>
      <c r="AU979" s="137" t="s">
        <v>74</v>
      </c>
      <c r="AY979" s="130" t="s">
        <v>138</v>
      </c>
      <c r="BK979" s="138">
        <f>BK980</f>
        <v>0</v>
      </c>
    </row>
    <row r="980" spans="1:65" s="12" customFormat="1" ht="22.9" customHeight="1" x14ac:dyDescent="0.2">
      <c r="B980" s="129"/>
      <c r="D980" s="130" t="s">
        <v>73</v>
      </c>
      <c r="E980" s="139" t="s">
        <v>1029</v>
      </c>
      <c r="F980" s="139" t="s">
        <v>1030</v>
      </c>
      <c r="J980" s="140">
        <f>BK980</f>
        <v>0</v>
      </c>
      <c r="L980" s="129"/>
      <c r="M980" s="133"/>
      <c r="N980" s="134"/>
      <c r="O980" s="134"/>
      <c r="P980" s="135">
        <f>SUM(P981:P983)</f>
        <v>1.06</v>
      </c>
      <c r="Q980" s="134"/>
      <c r="R980" s="135">
        <f>SUM(R981:R983)</f>
        <v>0</v>
      </c>
      <c r="S980" s="134"/>
      <c r="T980" s="136">
        <f>SUM(T981:T983)</f>
        <v>0</v>
      </c>
      <c r="AR980" s="130" t="s">
        <v>159</v>
      </c>
      <c r="AT980" s="137" t="s">
        <v>73</v>
      </c>
      <c r="AU980" s="137" t="s">
        <v>79</v>
      </c>
      <c r="AY980" s="130" t="s">
        <v>138</v>
      </c>
      <c r="BK980" s="138">
        <f>SUM(BK981:BK983)</f>
        <v>0</v>
      </c>
    </row>
    <row r="981" spans="1:65" s="2" customFormat="1" ht="21.75" customHeight="1" x14ac:dyDescent="0.2">
      <c r="A981" s="30"/>
      <c r="B981" s="141"/>
      <c r="C981" s="142">
        <v>199</v>
      </c>
      <c r="D981" s="142" t="s">
        <v>140</v>
      </c>
      <c r="E981" s="143" t="s">
        <v>1031</v>
      </c>
      <c r="F981" s="144" t="s">
        <v>1032</v>
      </c>
      <c r="G981" s="145" t="s">
        <v>1033</v>
      </c>
      <c r="H981" s="146">
        <v>1</v>
      </c>
      <c r="I981" s="147"/>
      <c r="J981" s="147">
        <f>ROUND(I981*H981,2)</f>
        <v>0</v>
      </c>
      <c r="K981" s="144" t="s">
        <v>144</v>
      </c>
      <c r="L981" s="31"/>
      <c r="M981" s="148" t="s">
        <v>1</v>
      </c>
      <c r="N981" s="149" t="s">
        <v>39</v>
      </c>
      <c r="O981" s="150">
        <v>0.24</v>
      </c>
      <c r="P981" s="150">
        <f>O981*H981</f>
        <v>0.24</v>
      </c>
      <c r="Q981" s="150">
        <v>0</v>
      </c>
      <c r="R981" s="150">
        <f>Q981*H981</f>
        <v>0</v>
      </c>
      <c r="S981" s="150">
        <v>0</v>
      </c>
      <c r="T981" s="151">
        <f>S981*H981</f>
        <v>0</v>
      </c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R981" s="152" t="s">
        <v>439</v>
      </c>
      <c r="AT981" s="152" t="s">
        <v>140</v>
      </c>
      <c r="AU981" s="152" t="s">
        <v>83</v>
      </c>
      <c r="AY981" s="18" t="s">
        <v>138</v>
      </c>
      <c r="BE981" s="153">
        <f>IF(N981="základní",J981,0)</f>
        <v>0</v>
      </c>
      <c r="BF981" s="153">
        <f>IF(N981="snížená",J981,0)</f>
        <v>0</v>
      </c>
      <c r="BG981" s="153">
        <f>IF(N981="zákl. přenesená",J981,0)</f>
        <v>0</v>
      </c>
      <c r="BH981" s="153">
        <f>IF(N981="sníž. přenesená",J981,0)</f>
        <v>0</v>
      </c>
      <c r="BI981" s="153">
        <f>IF(N981="nulová",J981,0)</f>
        <v>0</v>
      </c>
      <c r="BJ981" s="18" t="s">
        <v>79</v>
      </c>
      <c r="BK981" s="153">
        <f>ROUND(I981*H981,2)</f>
        <v>0</v>
      </c>
      <c r="BL981" s="18" t="s">
        <v>439</v>
      </c>
      <c r="BM981" s="152" t="s">
        <v>1034</v>
      </c>
    </row>
    <row r="982" spans="1:65" s="2" customFormat="1" ht="21.75" customHeight="1" x14ac:dyDescent="0.2">
      <c r="A982" s="30"/>
      <c r="B982" s="141"/>
      <c r="C982" s="142">
        <v>200</v>
      </c>
      <c r="D982" s="142" t="s">
        <v>140</v>
      </c>
      <c r="E982" s="143" t="s">
        <v>1035</v>
      </c>
      <c r="F982" s="144" t="s">
        <v>1036</v>
      </c>
      <c r="G982" s="145" t="s">
        <v>262</v>
      </c>
      <c r="H982" s="146">
        <v>10</v>
      </c>
      <c r="I982" s="147"/>
      <c r="J982" s="147">
        <f>ROUND(I982*H982,2)</f>
        <v>0</v>
      </c>
      <c r="K982" s="144" t="s">
        <v>144</v>
      </c>
      <c r="L982" s="31"/>
      <c r="M982" s="148" t="s">
        <v>1</v>
      </c>
      <c r="N982" s="149" t="s">
        <v>39</v>
      </c>
      <c r="O982" s="150">
        <v>0.05</v>
      </c>
      <c r="P982" s="150">
        <f>O982*H982</f>
        <v>0.5</v>
      </c>
      <c r="Q982" s="150">
        <v>0</v>
      </c>
      <c r="R982" s="150">
        <f>Q982*H982</f>
        <v>0</v>
      </c>
      <c r="S982" s="150">
        <v>0</v>
      </c>
      <c r="T982" s="151">
        <f>S982*H982</f>
        <v>0</v>
      </c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R982" s="152" t="s">
        <v>439</v>
      </c>
      <c r="AT982" s="152" t="s">
        <v>140</v>
      </c>
      <c r="AU982" s="152" t="s">
        <v>83</v>
      </c>
      <c r="AY982" s="18" t="s">
        <v>138</v>
      </c>
      <c r="BE982" s="153">
        <f>IF(N982="základní",J982,0)</f>
        <v>0</v>
      </c>
      <c r="BF982" s="153">
        <f>IF(N982="snížená",J982,0)</f>
        <v>0</v>
      </c>
      <c r="BG982" s="153">
        <f>IF(N982="zákl. přenesená",J982,0)</f>
        <v>0</v>
      </c>
      <c r="BH982" s="153">
        <f>IF(N982="sníž. přenesená",J982,0)</f>
        <v>0</v>
      </c>
      <c r="BI982" s="153">
        <f>IF(N982="nulová",J982,0)</f>
        <v>0</v>
      </c>
      <c r="BJ982" s="18" t="s">
        <v>79</v>
      </c>
      <c r="BK982" s="153">
        <f>ROUND(I982*H982,2)</f>
        <v>0</v>
      </c>
      <c r="BL982" s="18" t="s">
        <v>439</v>
      </c>
      <c r="BM982" s="152" t="s">
        <v>1037</v>
      </c>
    </row>
    <row r="983" spans="1:65" s="2" customFormat="1" ht="21.75" customHeight="1" x14ac:dyDescent="0.2">
      <c r="A983" s="30"/>
      <c r="B983" s="141"/>
      <c r="C983" s="142">
        <v>201</v>
      </c>
      <c r="D983" s="142" t="s">
        <v>140</v>
      </c>
      <c r="E983" s="143" t="s">
        <v>1038</v>
      </c>
      <c r="F983" s="144" t="s">
        <v>1039</v>
      </c>
      <c r="G983" s="145" t="s">
        <v>1033</v>
      </c>
      <c r="H983" s="146">
        <v>1</v>
      </c>
      <c r="I983" s="147"/>
      <c r="J983" s="147">
        <f>ROUND(I983*H983,2)</f>
        <v>0</v>
      </c>
      <c r="K983" s="144" t="s">
        <v>144</v>
      </c>
      <c r="L983" s="31"/>
      <c r="M983" s="194" t="s">
        <v>1</v>
      </c>
      <c r="N983" s="195" t="s">
        <v>39</v>
      </c>
      <c r="O983" s="196">
        <v>0.32</v>
      </c>
      <c r="P983" s="196">
        <f>O983*H983</f>
        <v>0.32</v>
      </c>
      <c r="Q983" s="196">
        <v>0</v>
      </c>
      <c r="R983" s="196">
        <f>Q983*H983</f>
        <v>0</v>
      </c>
      <c r="S983" s="196">
        <v>0</v>
      </c>
      <c r="T983" s="197">
        <f>S983*H983</f>
        <v>0</v>
      </c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R983" s="152" t="s">
        <v>439</v>
      </c>
      <c r="AT983" s="152" t="s">
        <v>140</v>
      </c>
      <c r="AU983" s="152" t="s">
        <v>83</v>
      </c>
      <c r="AY983" s="18" t="s">
        <v>138</v>
      </c>
      <c r="BE983" s="153">
        <f>IF(N983="základní",J983,0)</f>
        <v>0</v>
      </c>
      <c r="BF983" s="153">
        <f>IF(N983="snížená",J983,0)</f>
        <v>0</v>
      </c>
      <c r="BG983" s="153">
        <f>IF(N983="zákl. přenesená",J983,0)</f>
        <v>0</v>
      </c>
      <c r="BH983" s="153">
        <f>IF(N983="sníž. přenesená",J983,0)</f>
        <v>0</v>
      </c>
      <c r="BI983" s="153">
        <f>IF(N983="nulová",J983,0)</f>
        <v>0</v>
      </c>
      <c r="BJ983" s="18" t="s">
        <v>79</v>
      </c>
      <c r="BK983" s="153">
        <f>ROUND(I983*H983,2)</f>
        <v>0</v>
      </c>
      <c r="BL983" s="18" t="s">
        <v>439</v>
      </c>
      <c r="BM983" s="152" t="s">
        <v>1040</v>
      </c>
    </row>
    <row r="984" spans="1:65" s="2" customFormat="1" ht="6.95" customHeight="1" x14ac:dyDescent="0.2">
      <c r="A984" s="30"/>
      <c r="B984" s="45"/>
      <c r="C984" s="46"/>
      <c r="D984" s="46"/>
      <c r="E984" s="46"/>
      <c r="F984" s="46"/>
      <c r="G984" s="46"/>
      <c r="H984" s="46"/>
      <c r="I984" s="46"/>
      <c r="J984" s="46"/>
      <c r="K984" s="46"/>
      <c r="L984" s="31"/>
      <c r="M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</row>
  </sheetData>
  <autoFilter ref="C143:K983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  <rowBreaks count="14" manualBreakCount="14">
    <brk id="192" min="2" max="10" man="1"/>
    <brk id="239" min="2" max="10" man="1"/>
    <brk id="354" min="2" max="10" man="1"/>
    <brk id="402" min="2" max="10" man="1"/>
    <brk id="476" min="2" max="10" man="1"/>
    <brk id="513" min="2" max="10" man="1"/>
    <brk id="562" min="2" max="10" man="1"/>
    <brk id="617" min="2" max="10" man="1"/>
    <brk id="682" min="2" max="10" man="1"/>
    <brk id="740" min="2" max="10" man="1"/>
    <brk id="781" min="2" max="10" man="1"/>
    <brk id="824" min="2" max="10" man="1"/>
    <brk id="890" min="2" max="10" man="1"/>
    <brk id="973" min="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1"/>
  <sheetViews>
    <sheetView showGridLines="0" workbookViewId="0">
      <selection activeCell="F24" sqref="F24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216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8" t="s">
        <v>85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1:46" s="1" customFormat="1" ht="24.95" customHeight="1" x14ac:dyDescent="0.2">
      <c r="B4" s="21"/>
      <c r="D4" s="22" t="s">
        <v>86</v>
      </c>
      <c r="L4" s="21"/>
      <c r="M4" s="92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3.25" customHeight="1" x14ac:dyDescent="0.2">
      <c r="B7" s="21"/>
      <c r="E7" s="251" t="str">
        <f>'Rekapitulace stavby'!K6</f>
        <v>Stavební úpravy zadního traktu budovy-suterénu Svobodné ZŠ, o.p.s. v Jarošově ul. v Litoměřicích</v>
      </c>
      <c r="F7" s="252"/>
      <c r="G7" s="252"/>
      <c r="H7" s="252"/>
      <c r="L7" s="21"/>
    </row>
    <row r="8" spans="1:46" s="2" customFormat="1" ht="12" customHeight="1" x14ac:dyDescent="0.2">
      <c r="A8" s="30"/>
      <c r="B8" s="31"/>
      <c r="C8" s="30"/>
      <c r="D8" s="27" t="s">
        <v>87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 x14ac:dyDescent="0.2">
      <c r="A9" s="30"/>
      <c r="B9" s="31"/>
      <c r="C9" s="30"/>
      <c r="D9" s="30"/>
      <c r="E9" s="228" t="s">
        <v>1041</v>
      </c>
      <c r="F9" s="250"/>
      <c r="G9" s="250"/>
      <c r="H9" s="250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3" t="str">
        <f>'Rekapitulace stavby'!AN8</f>
        <v>24. 2. 2020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21</v>
      </c>
      <c r="E14" s="30"/>
      <c r="F14" s="30"/>
      <c r="G14" s="30"/>
      <c r="H14" s="30"/>
      <c r="I14" s="27" t="s">
        <v>22</v>
      </c>
      <c r="J14" s="25" t="s">
        <v>23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24</v>
      </c>
      <c r="F15" s="30"/>
      <c r="G15" s="30"/>
      <c r="H15" s="30"/>
      <c r="I15" s="27" t="s">
        <v>25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26</v>
      </c>
      <c r="E17" s="30"/>
      <c r="F17" s="30"/>
      <c r="G17" s="30"/>
      <c r="H17" s="30"/>
      <c r="I17" s="27" t="s">
        <v>22</v>
      </c>
      <c r="J17" s="25" t="str">
        <f>'Rekapitulace stavby'!AN13</f>
        <v/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44" t="str">
        <f>'Rekapitulace stavby'!E14</f>
        <v xml:space="preserve"> </v>
      </c>
      <c r="F18" s="244"/>
      <c r="G18" s="244"/>
      <c r="H18" s="244"/>
      <c r="I18" s="27" t="s">
        <v>25</v>
      </c>
      <c r="J18" s="25" t="str">
        <f>'Rekapitulace stavby'!AN14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22</v>
      </c>
      <c r="J20" s="25" t="s">
        <v>28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29</v>
      </c>
      <c r="F21" s="30"/>
      <c r="G21" s="30"/>
      <c r="H21" s="30"/>
      <c r="I21" s="27" t="s">
        <v>25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31</v>
      </c>
      <c r="E23" s="30"/>
      <c r="F23" s="30"/>
      <c r="G23" s="30"/>
      <c r="H23" s="30"/>
      <c r="I23" s="27" t="s">
        <v>22</v>
      </c>
      <c r="J23" s="25" t="str">
        <f>IF('Rekapitulace stavby'!AN19="","",'Rekapitulace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tr">
        <f>IF('Rekapitulace stavby'!E20="","",'Rekapitulace stavby'!E20)</f>
        <v xml:space="preserve"> </v>
      </c>
      <c r="F24" s="30"/>
      <c r="G24" s="30"/>
      <c r="H24" s="30"/>
      <c r="I24" s="27" t="s">
        <v>25</v>
      </c>
      <c r="J24" s="25" t="str">
        <f>IF('Rekapitulace stavby'!AN20="","",'Rekapitulace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32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55.25" customHeight="1" x14ac:dyDescent="0.2">
      <c r="A27" s="93"/>
      <c r="B27" s="94"/>
      <c r="C27" s="93"/>
      <c r="D27" s="93"/>
      <c r="E27" s="246" t="s">
        <v>89</v>
      </c>
      <c r="F27" s="246"/>
      <c r="G27" s="246"/>
      <c r="H27" s="246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34</v>
      </c>
      <c r="E30" s="30"/>
      <c r="F30" s="30"/>
      <c r="G30" s="30"/>
      <c r="H30" s="30"/>
      <c r="I30" s="30"/>
      <c r="J30" s="69">
        <f>ROUND(J120,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38</v>
      </c>
      <c r="E33" s="27" t="s">
        <v>39</v>
      </c>
      <c r="F33" s="98">
        <f>ROUND((SUM(BE120:BE130)),  2)</f>
        <v>0</v>
      </c>
      <c r="G33" s="30"/>
      <c r="H33" s="30"/>
      <c r="I33" s="99">
        <v>0.21</v>
      </c>
      <c r="J33" s="98">
        <f>ROUND(((SUM(BE120:BE130))*I33),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40</v>
      </c>
      <c r="F34" s="98">
        <f>ROUND((SUM(BF120:BF130)),  2)</f>
        <v>0</v>
      </c>
      <c r="G34" s="30"/>
      <c r="H34" s="30"/>
      <c r="I34" s="99">
        <v>0.15</v>
      </c>
      <c r="J34" s="98">
        <f>ROUND(((SUM(BF120:BF130))*I34),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41</v>
      </c>
      <c r="F35" s="98">
        <f>ROUND((SUM(BG120:BG130)),  2)</f>
        <v>0</v>
      </c>
      <c r="G35" s="30"/>
      <c r="H35" s="30"/>
      <c r="I35" s="99">
        <v>0.21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42</v>
      </c>
      <c r="F36" s="98">
        <f>ROUND((SUM(BH120:BH130)),  2)</f>
        <v>0</v>
      </c>
      <c r="G36" s="30"/>
      <c r="H36" s="30"/>
      <c r="I36" s="99">
        <v>0.15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43</v>
      </c>
      <c r="F37" s="98">
        <f>ROUND((SUM(BI120:BI130)),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44</v>
      </c>
      <c r="E39" s="58"/>
      <c r="F39" s="58"/>
      <c r="G39" s="102" t="s">
        <v>45</v>
      </c>
      <c r="H39" s="103" t="s">
        <v>46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49</v>
      </c>
      <c r="E61" s="33"/>
      <c r="F61" s="106" t="s">
        <v>50</v>
      </c>
      <c r="G61" s="43" t="s">
        <v>49</v>
      </c>
      <c r="H61" s="33"/>
      <c r="I61" s="33"/>
      <c r="J61" s="107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49</v>
      </c>
      <c r="E76" s="33"/>
      <c r="F76" s="106" t="s">
        <v>50</v>
      </c>
      <c r="G76" s="43" t="s">
        <v>49</v>
      </c>
      <c r="H76" s="33"/>
      <c r="I76" s="33"/>
      <c r="J76" s="107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90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 x14ac:dyDescent="0.2">
      <c r="A85" s="30"/>
      <c r="B85" s="31"/>
      <c r="C85" s="30"/>
      <c r="D85" s="30"/>
      <c r="E85" s="251" t="str">
        <f>E7</f>
        <v>Stavební úpravy zadního traktu budovy-suterénu Svobodné ZŠ, o.p.s. v Jarošově ul. v Litoměřicích</v>
      </c>
      <c r="F85" s="252"/>
      <c r="G85" s="252"/>
      <c r="H85" s="252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 x14ac:dyDescent="0.2">
      <c r="A87" s="30"/>
      <c r="B87" s="31"/>
      <c r="C87" s="30"/>
      <c r="D87" s="30"/>
      <c r="E87" s="228" t="str">
        <f>E9</f>
        <v>2 - Vedlejší a ostatní náklady</v>
      </c>
      <c r="F87" s="250"/>
      <c r="G87" s="250"/>
      <c r="H87" s="250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17</v>
      </c>
      <c r="D89" s="30"/>
      <c r="E89" s="30"/>
      <c r="F89" s="25" t="str">
        <f>F12</f>
        <v xml:space="preserve"> </v>
      </c>
      <c r="G89" s="30"/>
      <c r="H89" s="30"/>
      <c r="I89" s="27" t="s">
        <v>19</v>
      </c>
      <c r="J89" s="53" t="str">
        <f>IF(J12="","",J12)</f>
        <v>24. 2. 2020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21</v>
      </c>
      <c r="D91" s="30"/>
      <c r="E91" s="30"/>
      <c r="F91" s="25" t="str">
        <f>E15</f>
        <v>Svobodná základní škola, o.p.s.</v>
      </c>
      <c r="G91" s="30"/>
      <c r="H91" s="30"/>
      <c r="I91" s="27" t="s">
        <v>27</v>
      </c>
      <c r="J91" s="28" t="str">
        <f>E21</f>
        <v>PK 006+1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26</v>
      </c>
      <c r="D92" s="30"/>
      <c r="E92" s="30"/>
      <c r="F92" s="25" t="str">
        <f>IF(E18="","",E18)</f>
        <v xml:space="preserve"> </v>
      </c>
      <c r="G92" s="30"/>
      <c r="H92" s="30"/>
      <c r="I92" s="27" t="s">
        <v>31</v>
      </c>
      <c r="J92" s="28" t="str">
        <f>E24</f>
        <v xml:space="preserve"> 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91</v>
      </c>
      <c r="D94" s="100"/>
      <c r="E94" s="100"/>
      <c r="F94" s="100"/>
      <c r="G94" s="100"/>
      <c r="H94" s="100"/>
      <c r="I94" s="100"/>
      <c r="J94" s="109" t="s">
        <v>92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93</v>
      </c>
      <c r="D96" s="30"/>
      <c r="E96" s="30"/>
      <c r="F96" s="30"/>
      <c r="G96" s="30"/>
      <c r="H96" s="30"/>
      <c r="I96" s="30"/>
      <c r="J96" s="69">
        <f>J120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94</v>
      </c>
    </row>
    <row r="97" spans="1:31" s="9" customFormat="1" ht="24.95" customHeight="1" x14ac:dyDescent="0.2">
      <c r="B97" s="111"/>
      <c r="D97" s="112" t="s">
        <v>1042</v>
      </c>
      <c r="E97" s="113"/>
      <c r="F97" s="113"/>
      <c r="G97" s="113"/>
      <c r="H97" s="113"/>
      <c r="I97" s="113"/>
      <c r="J97" s="114">
        <f>J121</f>
        <v>0</v>
      </c>
      <c r="L97" s="111"/>
    </row>
    <row r="98" spans="1:31" s="10" customFormat="1" ht="19.899999999999999" customHeight="1" x14ac:dyDescent="0.2">
      <c r="B98" s="115"/>
      <c r="D98" s="116" t="s">
        <v>1043</v>
      </c>
      <c r="E98" s="117"/>
      <c r="F98" s="117"/>
      <c r="G98" s="117"/>
      <c r="H98" s="117"/>
      <c r="I98" s="117"/>
      <c r="J98" s="118">
        <f>J122</f>
        <v>0</v>
      </c>
      <c r="L98" s="115"/>
    </row>
    <row r="99" spans="1:31" s="10" customFormat="1" ht="19.899999999999999" customHeight="1" x14ac:dyDescent="0.2">
      <c r="B99" s="115"/>
      <c r="D99" s="116" t="s">
        <v>1044</v>
      </c>
      <c r="E99" s="117"/>
      <c r="F99" s="117"/>
      <c r="G99" s="117"/>
      <c r="H99" s="117"/>
      <c r="I99" s="117"/>
      <c r="J99" s="118">
        <f>J125</f>
        <v>0</v>
      </c>
      <c r="L99" s="115"/>
    </row>
    <row r="100" spans="1:31" s="10" customFormat="1" ht="19.899999999999999" customHeight="1" x14ac:dyDescent="0.2">
      <c r="B100" s="115"/>
      <c r="D100" s="116" t="s">
        <v>1045</v>
      </c>
      <c r="E100" s="117"/>
      <c r="F100" s="117"/>
      <c r="G100" s="117"/>
      <c r="H100" s="117"/>
      <c r="I100" s="117"/>
      <c r="J100" s="118">
        <f>J128</f>
        <v>0</v>
      </c>
      <c r="L100" s="115"/>
    </row>
    <row r="101" spans="1:31" s="2" customFormat="1" ht="21.75" customHeight="1" x14ac:dyDescent="0.2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customHeight="1" x14ac:dyDescent="0.2">
      <c r="A102" s="30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5" customHeight="1" x14ac:dyDescent="0.2">
      <c r="A106" s="30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 x14ac:dyDescent="0.2">
      <c r="A107" s="30"/>
      <c r="B107" s="31"/>
      <c r="C107" s="22" t="s">
        <v>123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 x14ac:dyDescent="0.2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 x14ac:dyDescent="0.2">
      <c r="A109" s="30"/>
      <c r="B109" s="31"/>
      <c r="C109" s="27" t="s">
        <v>14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3.25" customHeight="1" x14ac:dyDescent="0.2">
      <c r="A110" s="30"/>
      <c r="B110" s="31"/>
      <c r="C110" s="30"/>
      <c r="D110" s="30"/>
      <c r="E110" s="251" t="str">
        <f>E7</f>
        <v>Stavební úpravy zadního traktu budovy-suterénu Svobodné ZŠ, o.p.s. v Jarošově ul. v Litoměřicích</v>
      </c>
      <c r="F110" s="252"/>
      <c r="G110" s="252"/>
      <c r="H110" s="252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 x14ac:dyDescent="0.2">
      <c r="A111" s="30"/>
      <c r="B111" s="31"/>
      <c r="C111" s="27" t="s">
        <v>87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 x14ac:dyDescent="0.2">
      <c r="A112" s="30"/>
      <c r="B112" s="31"/>
      <c r="C112" s="30"/>
      <c r="D112" s="30"/>
      <c r="E112" s="228" t="str">
        <f>E9</f>
        <v>2 - Vedlejší a ostatní náklady</v>
      </c>
      <c r="F112" s="250"/>
      <c r="G112" s="250"/>
      <c r="H112" s="25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 x14ac:dyDescent="0.2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 x14ac:dyDescent="0.2">
      <c r="A114" s="30"/>
      <c r="B114" s="31"/>
      <c r="C114" s="27" t="s">
        <v>17</v>
      </c>
      <c r="D114" s="30"/>
      <c r="E114" s="30"/>
      <c r="F114" s="25" t="str">
        <f>F12</f>
        <v xml:space="preserve"> </v>
      </c>
      <c r="G114" s="30"/>
      <c r="H114" s="30"/>
      <c r="I114" s="27" t="s">
        <v>19</v>
      </c>
      <c r="J114" s="53" t="str">
        <f>IF(J12="","",J12)</f>
        <v>24. 2. 2020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 x14ac:dyDescent="0.2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 x14ac:dyDescent="0.2">
      <c r="A116" s="30"/>
      <c r="B116" s="31"/>
      <c r="C116" s="27" t="s">
        <v>21</v>
      </c>
      <c r="D116" s="30"/>
      <c r="E116" s="30"/>
      <c r="F116" s="25" t="str">
        <f>E15</f>
        <v>Svobodná základní škola, o.p.s.</v>
      </c>
      <c r="G116" s="30"/>
      <c r="H116" s="30"/>
      <c r="I116" s="27" t="s">
        <v>27</v>
      </c>
      <c r="J116" s="28" t="str">
        <f>E21</f>
        <v>PK 006+1 s.r.o.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 x14ac:dyDescent="0.2">
      <c r="A117" s="30"/>
      <c r="B117" s="31"/>
      <c r="C117" s="27" t="s">
        <v>26</v>
      </c>
      <c r="D117" s="30"/>
      <c r="E117" s="30"/>
      <c r="F117" s="25" t="str">
        <f>IF(E18="","",E18)</f>
        <v xml:space="preserve"> </v>
      </c>
      <c r="G117" s="30"/>
      <c r="H117" s="30"/>
      <c r="I117" s="27" t="s">
        <v>31</v>
      </c>
      <c r="J117" s="28" t="str">
        <f>E24</f>
        <v xml:space="preserve"> 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 x14ac:dyDescent="0.2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 x14ac:dyDescent="0.2">
      <c r="A119" s="119"/>
      <c r="B119" s="120"/>
      <c r="C119" s="121" t="s">
        <v>124</v>
      </c>
      <c r="D119" s="122" t="s">
        <v>59</v>
      </c>
      <c r="E119" s="122" t="s">
        <v>55</v>
      </c>
      <c r="F119" s="122" t="s">
        <v>56</v>
      </c>
      <c r="G119" s="122" t="s">
        <v>125</v>
      </c>
      <c r="H119" s="122" t="s">
        <v>126</v>
      </c>
      <c r="I119" s="122" t="s">
        <v>127</v>
      </c>
      <c r="J119" s="122" t="s">
        <v>92</v>
      </c>
      <c r="K119" s="123" t="s">
        <v>128</v>
      </c>
      <c r="L119" s="124"/>
      <c r="M119" s="60" t="s">
        <v>1</v>
      </c>
      <c r="N119" s="61" t="s">
        <v>38</v>
      </c>
      <c r="O119" s="61" t="s">
        <v>129</v>
      </c>
      <c r="P119" s="61" t="s">
        <v>130</v>
      </c>
      <c r="Q119" s="61" t="s">
        <v>131</v>
      </c>
      <c r="R119" s="61" t="s">
        <v>132</v>
      </c>
      <c r="S119" s="61" t="s">
        <v>133</v>
      </c>
      <c r="T119" s="62" t="s">
        <v>134</v>
      </c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</row>
    <row r="120" spans="1:65" s="2" customFormat="1" ht="22.9" customHeight="1" x14ac:dyDescent="0.25">
      <c r="A120" s="30"/>
      <c r="B120" s="31"/>
      <c r="C120" s="67" t="s">
        <v>135</v>
      </c>
      <c r="D120" s="30"/>
      <c r="E120" s="30"/>
      <c r="F120" s="30"/>
      <c r="G120" s="30"/>
      <c r="H120" s="30"/>
      <c r="I120" s="30"/>
      <c r="J120" s="125">
        <f>BK120</f>
        <v>0</v>
      </c>
      <c r="K120" s="30"/>
      <c r="L120" s="31"/>
      <c r="M120" s="63"/>
      <c r="N120" s="54"/>
      <c r="O120" s="64"/>
      <c r="P120" s="126">
        <f>P121</f>
        <v>0</v>
      </c>
      <c r="Q120" s="64"/>
      <c r="R120" s="126">
        <f>R121</f>
        <v>0</v>
      </c>
      <c r="S120" s="64"/>
      <c r="T120" s="127">
        <f>T121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8" t="s">
        <v>73</v>
      </c>
      <c r="AU120" s="18" t="s">
        <v>94</v>
      </c>
      <c r="BK120" s="128">
        <f>BK121</f>
        <v>0</v>
      </c>
    </row>
    <row r="121" spans="1:65" s="12" customFormat="1" ht="25.9" customHeight="1" x14ac:dyDescent="0.2">
      <c r="B121" s="129"/>
      <c r="D121" s="130" t="s">
        <v>73</v>
      </c>
      <c r="E121" s="131" t="s">
        <v>1046</v>
      </c>
      <c r="F121" s="131" t="s">
        <v>1047</v>
      </c>
      <c r="J121" s="132">
        <f>BK121</f>
        <v>0</v>
      </c>
      <c r="L121" s="129"/>
      <c r="M121" s="133"/>
      <c r="N121" s="134"/>
      <c r="O121" s="134"/>
      <c r="P121" s="135">
        <f>P122+P125+P128</f>
        <v>0</v>
      </c>
      <c r="Q121" s="134"/>
      <c r="R121" s="135">
        <f>R122+R125+R128</f>
        <v>0</v>
      </c>
      <c r="S121" s="134"/>
      <c r="T121" s="136">
        <f>T122+T125+T128</f>
        <v>0</v>
      </c>
      <c r="AR121" s="130" t="s">
        <v>172</v>
      </c>
      <c r="AT121" s="137" t="s">
        <v>73</v>
      </c>
      <c r="AU121" s="137" t="s">
        <v>74</v>
      </c>
      <c r="AY121" s="130" t="s">
        <v>138</v>
      </c>
      <c r="BK121" s="138">
        <f>BK122+BK125+BK128</f>
        <v>0</v>
      </c>
    </row>
    <row r="122" spans="1:65" s="12" customFormat="1" ht="22.9" customHeight="1" x14ac:dyDescent="0.2">
      <c r="B122" s="129"/>
      <c r="D122" s="130" t="s">
        <v>73</v>
      </c>
      <c r="E122" s="139" t="s">
        <v>1048</v>
      </c>
      <c r="F122" s="139" t="s">
        <v>1049</v>
      </c>
      <c r="J122" s="140">
        <f>BK122</f>
        <v>0</v>
      </c>
      <c r="L122" s="129"/>
      <c r="M122" s="133"/>
      <c r="N122" s="134"/>
      <c r="O122" s="134"/>
      <c r="P122" s="135">
        <f>SUM(P123:P124)</f>
        <v>0</v>
      </c>
      <c r="Q122" s="134"/>
      <c r="R122" s="135">
        <f>SUM(R123:R124)</f>
        <v>0</v>
      </c>
      <c r="S122" s="134"/>
      <c r="T122" s="136">
        <f>SUM(T123:T124)</f>
        <v>0</v>
      </c>
      <c r="AR122" s="130" t="s">
        <v>172</v>
      </c>
      <c r="AT122" s="137" t="s">
        <v>73</v>
      </c>
      <c r="AU122" s="137" t="s">
        <v>79</v>
      </c>
      <c r="AY122" s="130" t="s">
        <v>138</v>
      </c>
      <c r="BK122" s="138">
        <f>SUM(BK123:BK124)</f>
        <v>0</v>
      </c>
    </row>
    <row r="123" spans="1:65" s="2" customFormat="1" ht="16.5" customHeight="1" x14ac:dyDescent="0.2">
      <c r="A123" s="30"/>
      <c r="B123" s="141"/>
      <c r="C123" s="142" t="s">
        <v>79</v>
      </c>
      <c r="D123" s="142" t="s">
        <v>140</v>
      </c>
      <c r="E123" s="143" t="s">
        <v>1050</v>
      </c>
      <c r="F123" s="144" t="s">
        <v>1051</v>
      </c>
      <c r="G123" s="145" t="s">
        <v>534</v>
      </c>
      <c r="H123" s="146">
        <v>1</v>
      </c>
      <c r="I123" s="147"/>
      <c r="J123" s="147">
        <f>ROUND(I123*H123,2)</f>
        <v>0</v>
      </c>
      <c r="K123" s="144" t="s">
        <v>144</v>
      </c>
      <c r="L123" s="31"/>
      <c r="M123" s="148" t="s">
        <v>1</v>
      </c>
      <c r="N123" s="149" t="s">
        <v>39</v>
      </c>
      <c r="O123" s="150">
        <v>0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2" t="s">
        <v>1052</v>
      </c>
      <c r="AT123" s="152" t="s">
        <v>140</v>
      </c>
      <c r="AU123" s="152" t="s">
        <v>83</v>
      </c>
      <c r="AY123" s="18" t="s">
        <v>138</v>
      </c>
      <c r="BE123" s="153">
        <f>IF(N123="základní",J123,0)</f>
        <v>0</v>
      </c>
      <c r="BF123" s="153">
        <f>IF(N123="snížená",J123,0)</f>
        <v>0</v>
      </c>
      <c r="BG123" s="153">
        <f>IF(N123="zákl. přenesená",J123,0)</f>
        <v>0</v>
      </c>
      <c r="BH123" s="153">
        <f>IF(N123="sníž. přenesená",J123,0)</f>
        <v>0</v>
      </c>
      <c r="BI123" s="153">
        <f>IF(N123="nulová",J123,0)</f>
        <v>0</v>
      </c>
      <c r="BJ123" s="18" t="s">
        <v>79</v>
      </c>
      <c r="BK123" s="153">
        <f>ROUND(I123*H123,2)</f>
        <v>0</v>
      </c>
      <c r="BL123" s="18" t="s">
        <v>1052</v>
      </c>
      <c r="BM123" s="152" t="s">
        <v>1053</v>
      </c>
    </row>
    <row r="124" spans="1:65" s="2" customFormat="1" ht="39" x14ac:dyDescent="0.2">
      <c r="A124" s="30"/>
      <c r="B124" s="31"/>
      <c r="C124" s="30"/>
      <c r="D124" s="155" t="s">
        <v>157</v>
      </c>
      <c r="E124" s="30"/>
      <c r="F124" s="175" t="s">
        <v>1054</v>
      </c>
      <c r="G124" s="30"/>
      <c r="H124" s="30"/>
      <c r="I124" s="30"/>
      <c r="J124" s="30"/>
      <c r="K124" s="30"/>
      <c r="L124" s="31"/>
      <c r="M124" s="176"/>
      <c r="N124" s="177"/>
      <c r="O124" s="56"/>
      <c r="P124" s="56"/>
      <c r="Q124" s="56"/>
      <c r="R124" s="56"/>
      <c r="S124" s="56"/>
      <c r="T124" s="57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8" t="s">
        <v>157</v>
      </c>
      <c r="AU124" s="18" t="s">
        <v>83</v>
      </c>
    </row>
    <row r="125" spans="1:65" s="12" customFormat="1" ht="22.9" customHeight="1" x14ac:dyDescent="0.2">
      <c r="B125" s="129"/>
      <c r="D125" s="130" t="s">
        <v>73</v>
      </c>
      <c r="E125" s="139" t="s">
        <v>1055</v>
      </c>
      <c r="F125" s="139" t="s">
        <v>1056</v>
      </c>
      <c r="J125" s="140">
        <f>BK125</f>
        <v>0</v>
      </c>
      <c r="L125" s="129"/>
      <c r="M125" s="133"/>
      <c r="N125" s="134"/>
      <c r="O125" s="134"/>
      <c r="P125" s="135">
        <f>SUM(P126:P127)</f>
        <v>0</v>
      </c>
      <c r="Q125" s="134"/>
      <c r="R125" s="135">
        <f>SUM(R126:R127)</f>
        <v>0</v>
      </c>
      <c r="S125" s="134"/>
      <c r="T125" s="136">
        <f>SUM(T126:T127)</f>
        <v>0</v>
      </c>
      <c r="AR125" s="130" t="s">
        <v>172</v>
      </c>
      <c r="AT125" s="137" t="s">
        <v>73</v>
      </c>
      <c r="AU125" s="137" t="s">
        <v>79</v>
      </c>
      <c r="AY125" s="130" t="s">
        <v>138</v>
      </c>
      <c r="BK125" s="138">
        <f>SUM(BK126:BK127)</f>
        <v>0</v>
      </c>
    </row>
    <row r="126" spans="1:65" s="2" customFormat="1" ht="16.5" customHeight="1" x14ac:dyDescent="0.2">
      <c r="A126" s="30"/>
      <c r="B126" s="141"/>
      <c r="C126" s="142" t="s">
        <v>83</v>
      </c>
      <c r="D126" s="142" t="s">
        <v>140</v>
      </c>
      <c r="E126" s="143" t="s">
        <v>1057</v>
      </c>
      <c r="F126" s="144" t="s">
        <v>1058</v>
      </c>
      <c r="G126" s="145" t="s">
        <v>534</v>
      </c>
      <c r="H126" s="146">
        <v>1</v>
      </c>
      <c r="I126" s="147"/>
      <c r="J126" s="147">
        <f>ROUND(I126*H126,2)</f>
        <v>0</v>
      </c>
      <c r="K126" s="144" t="s">
        <v>144</v>
      </c>
      <c r="L126" s="31"/>
      <c r="M126" s="148" t="s">
        <v>1</v>
      </c>
      <c r="N126" s="149" t="s">
        <v>39</v>
      </c>
      <c r="O126" s="150">
        <v>0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2" t="s">
        <v>1052</v>
      </c>
      <c r="AT126" s="152" t="s">
        <v>140</v>
      </c>
      <c r="AU126" s="152" t="s">
        <v>83</v>
      </c>
      <c r="AY126" s="18" t="s">
        <v>138</v>
      </c>
      <c r="BE126" s="153">
        <f>IF(N126="základní",J126,0)</f>
        <v>0</v>
      </c>
      <c r="BF126" s="153">
        <f>IF(N126="snížená",J126,0)</f>
        <v>0</v>
      </c>
      <c r="BG126" s="153">
        <f>IF(N126="zákl. přenesená",J126,0)</f>
        <v>0</v>
      </c>
      <c r="BH126" s="153">
        <f>IF(N126="sníž. přenesená",J126,0)</f>
        <v>0</v>
      </c>
      <c r="BI126" s="153">
        <f>IF(N126="nulová",J126,0)</f>
        <v>0</v>
      </c>
      <c r="BJ126" s="18" t="s">
        <v>79</v>
      </c>
      <c r="BK126" s="153">
        <f>ROUND(I126*H126,2)</f>
        <v>0</v>
      </c>
      <c r="BL126" s="18" t="s">
        <v>1052</v>
      </c>
      <c r="BM126" s="152" t="s">
        <v>1059</v>
      </c>
    </row>
    <row r="127" spans="1:65" s="2" customFormat="1" ht="19.5" x14ac:dyDescent="0.2">
      <c r="A127" s="30"/>
      <c r="B127" s="31"/>
      <c r="C127" s="30"/>
      <c r="D127" s="155" t="s">
        <v>157</v>
      </c>
      <c r="E127" s="30"/>
      <c r="F127" s="175" t="s">
        <v>1060</v>
      </c>
      <c r="G127" s="30"/>
      <c r="H127" s="30"/>
      <c r="I127" s="30"/>
      <c r="J127" s="30"/>
      <c r="K127" s="30"/>
      <c r="L127" s="31"/>
      <c r="M127" s="176"/>
      <c r="N127" s="177"/>
      <c r="O127" s="56"/>
      <c r="P127" s="56"/>
      <c r="Q127" s="56"/>
      <c r="R127" s="56"/>
      <c r="S127" s="56"/>
      <c r="T127" s="57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T127" s="18" t="s">
        <v>157</v>
      </c>
      <c r="AU127" s="18" t="s">
        <v>83</v>
      </c>
    </row>
    <row r="128" spans="1:65" s="12" customFormat="1" ht="22.9" customHeight="1" x14ac:dyDescent="0.2">
      <c r="B128" s="129"/>
      <c r="D128" s="130" t="s">
        <v>73</v>
      </c>
      <c r="E128" s="139" t="s">
        <v>1061</v>
      </c>
      <c r="F128" s="139" t="s">
        <v>1062</v>
      </c>
      <c r="J128" s="140">
        <f>BK128</f>
        <v>0</v>
      </c>
      <c r="L128" s="129"/>
      <c r="M128" s="133"/>
      <c r="N128" s="134"/>
      <c r="O128" s="134"/>
      <c r="P128" s="135">
        <f>SUM(P129:P130)</f>
        <v>0</v>
      </c>
      <c r="Q128" s="134"/>
      <c r="R128" s="135">
        <f>SUM(R129:R130)</f>
        <v>0</v>
      </c>
      <c r="S128" s="134"/>
      <c r="T128" s="136">
        <f>SUM(T129:T130)</f>
        <v>0</v>
      </c>
      <c r="AR128" s="130" t="s">
        <v>172</v>
      </c>
      <c r="AT128" s="137" t="s">
        <v>73</v>
      </c>
      <c r="AU128" s="137" t="s">
        <v>79</v>
      </c>
      <c r="AY128" s="130" t="s">
        <v>138</v>
      </c>
      <c r="BK128" s="138">
        <f>SUM(BK129:BK130)</f>
        <v>0</v>
      </c>
    </row>
    <row r="129" spans="1:65" s="2" customFormat="1" ht="16.5" customHeight="1" x14ac:dyDescent="0.2">
      <c r="A129" s="30"/>
      <c r="B129" s="141"/>
      <c r="C129" s="142" t="s">
        <v>159</v>
      </c>
      <c r="D129" s="142" t="s">
        <v>140</v>
      </c>
      <c r="E129" s="143" t="s">
        <v>1063</v>
      </c>
      <c r="F129" s="144" t="s">
        <v>1064</v>
      </c>
      <c r="G129" s="145" t="s">
        <v>534</v>
      </c>
      <c r="H129" s="146">
        <v>1</v>
      </c>
      <c r="I129" s="147"/>
      <c r="J129" s="147">
        <f>ROUND(I129*H129,2)</f>
        <v>0</v>
      </c>
      <c r="K129" s="144" t="s">
        <v>144</v>
      </c>
      <c r="L129" s="31"/>
      <c r="M129" s="148" t="s">
        <v>1</v>
      </c>
      <c r="N129" s="149" t="s">
        <v>39</v>
      </c>
      <c r="O129" s="150">
        <v>0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2" t="s">
        <v>1052</v>
      </c>
      <c r="AT129" s="152" t="s">
        <v>140</v>
      </c>
      <c r="AU129" s="152" t="s">
        <v>83</v>
      </c>
      <c r="AY129" s="18" t="s">
        <v>138</v>
      </c>
      <c r="BE129" s="153">
        <f>IF(N129="základní",J129,0)</f>
        <v>0</v>
      </c>
      <c r="BF129" s="153">
        <f>IF(N129="snížená",J129,0)</f>
        <v>0</v>
      </c>
      <c r="BG129" s="153">
        <f>IF(N129="zákl. přenesená",J129,0)</f>
        <v>0</v>
      </c>
      <c r="BH129" s="153">
        <f>IF(N129="sníž. přenesená",J129,0)</f>
        <v>0</v>
      </c>
      <c r="BI129" s="153">
        <f>IF(N129="nulová",J129,0)</f>
        <v>0</v>
      </c>
      <c r="BJ129" s="18" t="s">
        <v>79</v>
      </c>
      <c r="BK129" s="153">
        <f>ROUND(I129*H129,2)</f>
        <v>0</v>
      </c>
      <c r="BL129" s="18" t="s">
        <v>1052</v>
      </c>
      <c r="BM129" s="152" t="s">
        <v>1065</v>
      </c>
    </row>
    <row r="130" spans="1:65" s="2" customFormat="1" ht="19.5" x14ac:dyDescent="0.2">
      <c r="A130" s="30"/>
      <c r="B130" s="31"/>
      <c r="C130" s="30"/>
      <c r="D130" s="155" t="s">
        <v>157</v>
      </c>
      <c r="E130" s="30"/>
      <c r="F130" s="175" t="s">
        <v>1066</v>
      </c>
      <c r="G130" s="30"/>
      <c r="H130" s="30"/>
      <c r="I130" s="30"/>
      <c r="J130" s="30"/>
      <c r="K130" s="30"/>
      <c r="L130" s="31"/>
      <c r="M130" s="198"/>
      <c r="N130" s="199"/>
      <c r="O130" s="200"/>
      <c r="P130" s="200"/>
      <c r="Q130" s="200"/>
      <c r="R130" s="200"/>
      <c r="S130" s="200"/>
      <c r="T130" s="201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157</v>
      </c>
      <c r="AU130" s="18" t="s">
        <v>83</v>
      </c>
    </row>
    <row r="131" spans="1:65" s="2" customFormat="1" ht="6.95" customHeight="1" x14ac:dyDescent="0.2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31"/>
      <c r="M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</sheetData>
  <autoFilter ref="C119:K13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Stavební úpravy</vt:lpstr>
      <vt:lpstr>2 - Vedlejší a ostatní ná...</vt:lpstr>
      <vt:lpstr>'1 - Stavební úpravy'!Názvy_tisku</vt:lpstr>
      <vt:lpstr>'2 - Vedlejší a ostatní ná...'!Názvy_tisku</vt:lpstr>
      <vt:lpstr>'Rekapitulace stavby'!Názvy_tisku</vt:lpstr>
      <vt:lpstr>'1 - Stavební úpravy'!Oblast_tisku</vt:lpstr>
      <vt:lpstr>'2 - Vedlejší a ostatní ná...'!Oblast_tisku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DESKTOP-TLKMR67\Petr</dc:creator>
  <cp:lastModifiedBy>Katarína Hurychová</cp:lastModifiedBy>
  <cp:lastPrinted>2020-04-27T16:51:46Z</cp:lastPrinted>
  <dcterms:created xsi:type="dcterms:W3CDTF">2020-03-19T12:14:51Z</dcterms:created>
  <dcterms:modified xsi:type="dcterms:W3CDTF">2020-04-29T15:48:20Z</dcterms:modified>
</cp:coreProperties>
</file>